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29ad3f2cd1b63d5/שולחן העבודה/פרוייקטים באקסל/1.שיווק/אקסלים לדוגמא/אתר/"/>
    </mc:Choice>
  </mc:AlternateContent>
  <xr:revisionPtr revIDLastSave="1607" documentId="8_{CCF28E7E-9B08-41C9-ADAF-3551CFBDBBC1}" xr6:coauthVersionLast="47" xr6:coauthVersionMax="47" xr10:uidLastSave="{459473AD-011E-4F8C-A341-B7BEAAAF4FFA}"/>
  <bookViews>
    <workbookView xWindow="420" yWindow="330" windowWidth="28035" windowHeight="15480" activeTab="1" xr2:uid="{62B800B2-BE70-4B9D-B674-00361E0F023D}"/>
  </bookViews>
  <sheets>
    <sheet name="הגדרות" sheetId="5" r:id="rId1"/>
    <sheet name="גליון שעות" sheetId="6" r:id="rId2"/>
    <sheet name="אודות" sheetId="7" r:id="rId3"/>
  </sheets>
  <externalReferences>
    <externalReference r:id="rId4"/>
  </externalReferences>
  <definedNames>
    <definedName name="_xlnm._FilterDatabase" localSheetId="2" hidden="1">אודות!$P$7:$Q$19</definedName>
    <definedName name="_xlnm._FilterDatabase" localSheetId="0" hidden="1">הגדרות!$P$7:$Q$17</definedName>
    <definedName name="AllActiveRows">[1]!tbl_contacts[ActiveRow]</definedName>
    <definedName name="Today" localSheetId="2">אודות!$P$2</definedName>
    <definedName name="_xlnm.Print_Area" localSheetId="1">'גליון שעות'!$B$3:$I$56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7" i="6" l="1"/>
  <c r="Q4" i="6"/>
  <c r="Q22" i="7" a="1"/>
  <c r="Q22" i="7" s="1"/>
  <c r="H20" i="6" l="1"/>
  <c r="H10" i="6"/>
  <c r="H11" i="6"/>
  <c r="H12" i="6"/>
  <c r="H13" i="6"/>
  <c r="H14" i="6"/>
  <c r="H15" i="6"/>
  <c r="H16" i="6"/>
  <c r="H17" i="6"/>
  <c r="H18" i="6"/>
  <c r="H19" i="6"/>
  <c r="H21" i="6"/>
  <c r="H22" i="6"/>
  <c r="H23" i="6"/>
  <c r="H24" i="6"/>
  <c r="H25" i="6"/>
  <c r="H26" i="6"/>
  <c r="H27" i="6"/>
  <c r="H28" i="6"/>
  <c r="H29" i="6"/>
  <c r="H30" i="6"/>
  <c r="H31" i="6"/>
  <c r="H32" i="6"/>
  <c r="H33" i="6"/>
  <c r="H34" i="6"/>
  <c r="H35" i="6"/>
  <c r="H36" i="6"/>
  <c r="H37" i="6"/>
  <c r="H38" i="6"/>
  <c r="H39" i="6"/>
  <c r="G12" i="5"/>
  <c r="G13" i="5"/>
  <c r="G14" i="5"/>
  <c r="G15" i="5"/>
  <c r="G16" i="5"/>
  <c r="G17" i="5"/>
  <c r="G11" i="5"/>
  <c r="H9" i="6"/>
  <c r="P5" i="7"/>
  <c r="Q5" i="7" s="1"/>
  <c r="Q20" i="5" a="1"/>
  <c r="Q20" i="5" s="1"/>
  <c r="S25" i="7"/>
  <c r="S24" i="7"/>
  <c r="S23" i="7"/>
  <c r="S22" i="7"/>
  <c r="H42" i="6" l="1"/>
  <c r="E19" i="5"/>
  <c r="Q5" i="6"/>
  <c r="Q6" i="6" s="1"/>
  <c r="F6" i="6"/>
  <c r="Q9" i="6"/>
  <c r="Q10" i="6"/>
  <c r="Q11" i="6"/>
  <c r="Q13" i="6"/>
  <c r="Q14" i="6"/>
  <c r="Q15" i="6"/>
  <c r="Q16" i="6"/>
  <c r="Q17" i="6"/>
  <c r="Q18" i="6"/>
  <c r="Q19" i="6"/>
  <c r="Q20" i="6"/>
  <c r="Q21" i="6"/>
  <c r="Q22" i="6"/>
  <c r="Q23" i="6"/>
  <c r="Q24" i="6"/>
  <c r="Q25" i="6"/>
  <c r="Q26" i="6"/>
  <c r="Q27" i="6"/>
  <c r="Q28" i="6"/>
  <c r="Q29" i="6"/>
  <c r="Q30" i="6"/>
  <c r="Q31" i="6"/>
  <c r="Q32" i="6"/>
  <c r="Q33" i="6"/>
  <c r="Q34" i="6"/>
  <c r="Q35" i="6"/>
  <c r="Q36" i="6"/>
  <c r="U7" i="7"/>
  <c r="U4" i="7"/>
  <c r="S20" i="7"/>
  <c r="U13" i="7"/>
  <c r="U9" i="7"/>
  <c r="U6" i="7"/>
  <c r="U15" i="7"/>
  <c r="U14" i="7"/>
  <c r="U10" i="7"/>
  <c r="U8" i="7"/>
  <c r="S18" i="7"/>
  <c r="U11" i="7"/>
  <c r="U5" i="7"/>
  <c r="S21" i="7"/>
  <c r="S19" i="7"/>
  <c r="U12" i="7"/>
  <c r="Q12" i="6" l="1"/>
  <c r="C6" i="6"/>
  <c r="C9" i="6"/>
  <c r="D9" i="6" l="1"/>
  <c r="C10" i="6"/>
  <c r="J9" i="6" l="1"/>
  <c r="R9" i="6" s="1"/>
  <c r="S9" i="6" s="1"/>
  <c r="K9" i="6" s="1"/>
  <c r="D10" i="6"/>
  <c r="C11" i="6"/>
  <c r="J10" i="6" l="1"/>
  <c r="R10" i="6" s="1"/>
  <c r="S10" i="6" s="1"/>
  <c r="D11" i="6"/>
  <c r="C12" i="6"/>
  <c r="P5" i="5"/>
  <c r="K10" i="6" l="1"/>
  <c r="J11" i="6"/>
  <c r="R11" i="6" s="1"/>
  <c r="S11" i="6" s="1"/>
  <c r="K11" i="6" s="1"/>
  <c r="D12" i="6"/>
  <c r="C13" i="6"/>
  <c r="Q5" i="5"/>
  <c r="J12" i="6" l="1"/>
  <c r="R12" i="6" s="1"/>
  <c r="S12" i="6" s="1"/>
  <c r="K12" i="6" s="1"/>
  <c r="C14" i="6"/>
  <c r="D13" i="6"/>
  <c r="S16" i="5"/>
  <c r="S19" i="5"/>
  <c r="S23" i="5"/>
  <c r="S18" i="5"/>
  <c r="S22" i="5"/>
  <c r="S17" i="5"/>
  <c r="S20" i="5"/>
  <c r="S21" i="5"/>
  <c r="J13" i="6" l="1"/>
  <c r="R13" i="6" s="1"/>
  <c r="S13" i="6" s="1"/>
  <c r="K13" i="6" s="1"/>
  <c r="D14" i="6"/>
  <c r="C15" i="6"/>
  <c r="J14" i="6" l="1"/>
  <c r="R14" i="6" s="1"/>
  <c r="S14" i="6" s="1"/>
  <c r="K14" i="6" s="1"/>
  <c r="C16" i="6"/>
  <c r="D15" i="6"/>
  <c r="J15" i="6" l="1"/>
  <c r="R15" i="6" s="1"/>
  <c r="S15" i="6" s="1"/>
  <c r="K15" i="6" s="1"/>
  <c r="D16" i="6"/>
  <c r="C17" i="6"/>
  <c r="J16" i="6" l="1"/>
  <c r="R16" i="6" s="1"/>
  <c r="S16" i="6" s="1"/>
  <c r="K16" i="6" s="1"/>
  <c r="C18" i="6"/>
  <c r="D17" i="6"/>
  <c r="J17" i="6" l="1"/>
  <c r="R17" i="6" s="1"/>
  <c r="S17" i="6" s="1"/>
  <c r="K17" i="6" s="1"/>
  <c r="C19" i="6"/>
  <c r="D18" i="6"/>
  <c r="J18" i="6" l="1"/>
  <c r="R18" i="6" s="1"/>
  <c r="S18" i="6" s="1"/>
  <c r="K18" i="6" s="1"/>
  <c r="D19" i="6"/>
  <c r="C20" i="6"/>
  <c r="J19" i="6" l="1"/>
  <c r="R19" i="6" s="1"/>
  <c r="S19" i="6" s="1"/>
  <c r="K19" i="6" s="1"/>
  <c r="D20" i="6"/>
  <c r="C21" i="6"/>
  <c r="J20" i="6" l="1"/>
  <c r="R20" i="6" s="1"/>
  <c r="S20" i="6" s="1"/>
  <c r="K20" i="6" s="1"/>
  <c r="C22" i="6"/>
  <c r="D21" i="6"/>
  <c r="J21" i="6" l="1"/>
  <c r="R21" i="6" s="1"/>
  <c r="S21" i="6" s="1"/>
  <c r="K21" i="6" s="1"/>
  <c r="D22" i="6"/>
  <c r="C23" i="6"/>
  <c r="J22" i="6" l="1"/>
  <c r="R22" i="6" s="1"/>
  <c r="S22" i="6" s="1"/>
  <c r="K22" i="6" s="1"/>
  <c r="C24" i="6"/>
  <c r="D23" i="6"/>
  <c r="J23" i="6" l="1"/>
  <c r="R23" i="6" s="1"/>
  <c r="S23" i="6" s="1"/>
  <c r="K23" i="6" s="1"/>
  <c r="D24" i="6"/>
  <c r="C25" i="6"/>
  <c r="J24" i="6" l="1"/>
  <c r="R24" i="6" s="1"/>
  <c r="S24" i="6" s="1"/>
  <c r="K24" i="6" s="1"/>
  <c r="D25" i="6"/>
  <c r="C26" i="6"/>
  <c r="J25" i="6" l="1"/>
  <c r="R25" i="6" s="1"/>
  <c r="S25" i="6" s="1"/>
  <c r="K25" i="6" s="1"/>
  <c r="D26" i="6"/>
  <c r="C27" i="6"/>
  <c r="J26" i="6" l="1"/>
  <c r="R26" i="6" s="1"/>
  <c r="S26" i="6" s="1"/>
  <c r="K26" i="6" s="1"/>
  <c r="D27" i="6"/>
  <c r="C28" i="6"/>
  <c r="J27" i="6" l="1"/>
  <c r="R27" i="6" s="1"/>
  <c r="S27" i="6" s="1"/>
  <c r="K27" i="6" s="1"/>
  <c r="C29" i="6"/>
  <c r="D28" i="6"/>
  <c r="J28" i="6" l="1"/>
  <c r="R28" i="6" s="1"/>
  <c r="S28" i="6" s="1"/>
  <c r="K28" i="6" s="1"/>
  <c r="D29" i="6"/>
  <c r="C30" i="6"/>
  <c r="J29" i="6" l="1"/>
  <c r="R29" i="6" s="1"/>
  <c r="S29" i="6" s="1"/>
  <c r="K29" i="6" s="1"/>
  <c r="D30" i="6"/>
  <c r="C31" i="6"/>
  <c r="J30" i="6" l="1"/>
  <c r="R30" i="6" s="1"/>
  <c r="S30" i="6" s="1"/>
  <c r="K30" i="6" s="1"/>
  <c r="D31" i="6"/>
  <c r="C32" i="6"/>
  <c r="J31" i="6" l="1"/>
  <c r="R31" i="6" s="1"/>
  <c r="S31" i="6" s="1"/>
  <c r="K31" i="6" s="1"/>
  <c r="D32" i="6"/>
  <c r="C33" i="6"/>
  <c r="J32" i="6" l="1"/>
  <c r="R32" i="6" s="1"/>
  <c r="S32" i="6" s="1"/>
  <c r="K32" i="6" s="1"/>
  <c r="D33" i="6"/>
  <c r="C34" i="6"/>
  <c r="J33" i="6" l="1"/>
  <c r="R33" i="6" s="1"/>
  <c r="S33" i="6" s="1"/>
  <c r="K33" i="6" s="1"/>
  <c r="C35" i="6"/>
  <c r="C36" i="6" s="1"/>
  <c r="C37" i="6" s="1"/>
  <c r="D34" i="6"/>
  <c r="J34" i="6" l="1"/>
  <c r="R34" i="6" s="1"/>
  <c r="S34" i="6" s="1"/>
  <c r="K34" i="6" s="1"/>
  <c r="C38" i="6"/>
  <c r="D35" i="6"/>
  <c r="J35" i="6" l="1"/>
  <c r="R35" i="6" s="1"/>
  <c r="S35" i="6" s="1"/>
  <c r="K35" i="6" s="1"/>
  <c r="Q37" i="6"/>
  <c r="C39" i="6"/>
  <c r="Q39" i="6" s="1"/>
  <c r="Q38" i="6"/>
  <c r="D36" i="6"/>
  <c r="J36" i="6" l="1"/>
  <c r="R36" i="6" s="1"/>
  <c r="S36" i="6" s="1"/>
  <c r="K36" i="6" s="1"/>
  <c r="E42" i="6"/>
  <c r="D37" i="6"/>
  <c r="J37" i="6" l="1"/>
  <c r="R37" i="6" s="1"/>
  <c r="S37" i="6" s="1"/>
  <c r="K37" i="6" s="1"/>
  <c r="D39" i="6"/>
  <c r="D38" i="6"/>
  <c r="J38" i="6" l="1"/>
  <c r="R38" i="6" s="1"/>
  <c r="S38" i="6" s="1"/>
  <c r="K38" i="6" s="1"/>
  <c r="J39" i="6"/>
  <c r="R39" i="6" s="1"/>
  <c r="S39" i="6" s="1"/>
  <c r="K39" i="6" l="1"/>
  <c r="H45" i="6"/>
  <c r="E45" i="6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1">
    <bk>
      <extLst>
        <ext uri="{3e2802c4-a4d2-4d8b-9148-e3be6c30e623}">
          <xlrd:rvb i="0"/>
        </ext>
      </extLst>
    </bk>
  </futureMetadata>
  <cellMetadata count="1">
    <bk>
      <rc t="1" v="0"/>
    </bk>
  </cellMetadata>
  <valueMetadata count="1">
    <bk>
      <rc t="2" v="0"/>
    </bk>
  </valueMetadata>
</metadata>
</file>

<file path=xl/sharedStrings.xml><?xml version="1.0" encoding="utf-8"?>
<sst xmlns="http://schemas.openxmlformats.org/spreadsheetml/2006/main" count="141" uniqueCount="81">
  <si>
    <t>תאריך</t>
  </si>
  <si>
    <t>ExcelWiz</t>
  </si>
  <si>
    <t>שבת</t>
  </si>
  <si>
    <t>יום שישי</t>
  </si>
  <si>
    <t>יום חמישי</t>
  </si>
  <si>
    <t>יום רביעי</t>
  </si>
  <si>
    <t>יום שלישי</t>
  </si>
  <si>
    <t>יום שני</t>
  </si>
  <si>
    <t>יום ראשון</t>
  </si>
  <si>
    <t>יום</t>
  </si>
  <si>
    <t>th</t>
  </si>
  <si>
    <t>תאילנדית</t>
  </si>
  <si>
    <t>דצמבר</t>
  </si>
  <si>
    <t>ru</t>
  </si>
  <si>
    <t>רוסית</t>
  </si>
  <si>
    <t>נובמבר</t>
  </si>
  <si>
    <t>ro</t>
  </si>
  <si>
    <t>רומנית</t>
  </si>
  <si>
    <t>אוקטובר</t>
  </si>
  <si>
    <t>fr</t>
  </si>
  <si>
    <t>צרפתית</t>
  </si>
  <si>
    <t>ספטמבר</t>
  </si>
  <si>
    <t>ar</t>
  </si>
  <si>
    <t>ערבית</t>
  </si>
  <si>
    <t>אוגוסט</t>
  </si>
  <si>
    <t>יולי</t>
  </si>
  <si>
    <t>zh-chs</t>
  </si>
  <si>
    <t>סינית</t>
  </si>
  <si>
    <t>יוני</t>
  </si>
  <si>
    <t>ti*</t>
  </si>
  <si>
    <t>טיגרינית</t>
  </si>
  <si>
    <t>מאי</t>
  </si>
  <si>
    <t>hi</t>
  </si>
  <si>
    <t>הינדית (הודו)</t>
  </si>
  <si>
    <t>אפריל</t>
  </si>
  <si>
    <t>am</t>
  </si>
  <si>
    <t>אמהרית</t>
  </si>
  <si>
    <t>מרץ</t>
  </si>
  <si>
    <t>en</t>
  </si>
  <si>
    <t>אנגלית</t>
  </si>
  <si>
    <t>פברואר</t>
  </si>
  <si>
    <t>ינואר</t>
  </si>
  <si>
    <t>קוד</t>
  </si>
  <si>
    <t>שפה</t>
  </si>
  <si>
    <t>שפה נבחרת</t>
  </si>
  <si>
    <t>בחירת שנה</t>
  </si>
  <si>
    <t>`</t>
  </si>
  <si>
    <t>שעות במספר</t>
  </si>
  <si>
    <t>שעת סיום</t>
  </si>
  <si>
    <t>שעת התחלה</t>
  </si>
  <si>
    <t>שנה</t>
  </si>
  <si>
    <t>בחירת חודש</t>
  </si>
  <si>
    <t>הפסקה</t>
  </si>
  <si>
    <t>שעות ליום</t>
  </si>
  <si>
    <t>סה"כ שעות לשבוע</t>
  </si>
  <si>
    <t>חלוקת שעות מקסימלית שבועית</t>
  </si>
  <si>
    <t xml:space="preserve"> * לפי החוק 42 שעות שבועיות</t>
  </si>
  <si>
    <t>הפרש</t>
  </si>
  <si>
    <t>שעות מעבר למקסימום</t>
  </si>
  <si>
    <t>מס' שעות מעבר למקסימום</t>
  </si>
  <si>
    <t>סה"כ מספר שעות רגילות</t>
  </si>
  <si>
    <t>סה"כ שעות נטו</t>
  </si>
  <si>
    <t>מספר ימי נוכחות</t>
  </si>
  <si>
    <t>שם העובד</t>
  </si>
  <si>
    <t>שם המעסיק</t>
  </si>
  <si>
    <t>חתימה</t>
  </si>
  <si>
    <t>דוח נוכחות ושעות עבודה</t>
  </si>
  <si>
    <t>חישוב שעות לחודש :</t>
  </si>
  <si>
    <t xml:space="preserve"> ניתן לשכפל את גליון השעות</t>
  </si>
  <si>
    <t xml:space="preserve">© 2024 פתרונות אקסל לעסקים | Excelwiz אשף אקסל </t>
  </si>
  <si>
    <r>
      <rPr>
        <sz val="11"/>
        <color rgb="FFC00000"/>
        <rFont val="Aptos Display"/>
        <family val="2"/>
        <scheme val="major"/>
      </rPr>
      <t>שימו לב</t>
    </r>
    <r>
      <rPr>
        <sz val="11"/>
        <color theme="2" tint="-0.749992370372631"/>
        <rFont val="Aptos Display"/>
        <family val="2"/>
        <scheme val="major"/>
      </rPr>
      <t xml:space="preserve"> : הקובץ בנוי לאקסל של מייקרוסופט על המחשב. מומלץ גרסאות מ 2021 ומעלה / 365. </t>
    </r>
  </si>
  <si>
    <t>רוצים לחסוך שעות עבודה בכל חודש?</t>
  </si>
  <si>
    <t>✔</t>
  </si>
  <si>
    <t>ניהול מלאי, כספים ופרויקטים</t>
  </si>
  <si>
    <t>דשבורד מקצועי</t>
  </si>
  <si>
    <t>ExcelWiz - אשף אקסל</t>
  </si>
  <si>
    <t>אני מפתח פתרונות אקסל שמייעלים תהליכים וחוסכים זמן לעסקים.</t>
  </si>
  <si>
    <t>צריכים אקסל שמותאם לעסק שלכם?</t>
  </si>
  <si>
    <t>מערכת לניהול משימות לדוגמא</t>
  </si>
  <si>
    <t>אקסל חכם לניהול העסק</t>
  </si>
  <si>
    <t>אוטומציה וייעול תהליכים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</si>
</sst>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ddd"/>
    <numFmt numFmtId="165" formatCode="0.0"/>
    <numFmt numFmtId="166" formatCode="h:mm;@"/>
    <numFmt numFmtId="167" formatCode="[$-1000000]h:mm;@"/>
    <numFmt numFmtId="168" formatCode="mm\-yyyy"/>
  </numFmts>
  <fonts count="67" x14ac:knownFonts="1">
    <font>
      <sz val="11"/>
      <color theme="1"/>
      <name val="Aptos Narrow"/>
      <family val="2"/>
      <charset val="177"/>
      <scheme val="minor"/>
    </font>
    <font>
      <sz val="11"/>
      <color theme="2" tint="-0.749992370372631"/>
      <name val="Aptos Narrow"/>
      <family val="2"/>
      <charset val="177"/>
      <scheme val="minor"/>
    </font>
    <font>
      <sz val="17"/>
      <color rgb="FFCC0099"/>
      <name val="Aptos Narrow"/>
      <family val="2"/>
      <charset val="177"/>
      <scheme val="minor"/>
    </font>
    <font>
      <b/>
      <sz val="11"/>
      <color theme="2" tint="-0.74999237037263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2" tint="-0.749992370372631"/>
      <name val="Aptos Narrow"/>
      <family val="2"/>
      <scheme val="minor"/>
    </font>
    <font>
      <b/>
      <sz val="18"/>
      <color theme="1"/>
      <name val="Aptos Narrow"/>
      <family val="2"/>
      <charset val="177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charset val="177"/>
      <scheme val="minor"/>
    </font>
    <font>
      <sz val="14"/>
      <color theme="0"/>
      <name val="Aptos Black"/>
      <family val="2"/>
    </font>
    <font>
      <b/>
      <sz val="11"/>
      <color rgb="FFFA7D00"/>
      <name val="Aptos Narrow"/>
      <family val="2"/>
      <charset val="177"/>
      <scheme val="minor"/>
    </font>
    <font>
      <sz val="12"/>
      <color theme="0"/>
      <name val="Aptos Black"/>
      <family val="2"/>
    </font>
    <font>
      <b/>
      <sz val="12"/>
      <color theme="0"/>
      <name val="Aptos Black"/>
      <family val="2"/>
    </font>
    <font>
      <b/>
      <sz val="11"/>
      <color theme="1"/>
      <name val="Aptos Narrow"/>
      <family val="2"/>
      <charset val="177"/>
      <scheme val="minor"/>
    </font>
    <font>
      <sz val="11"/>
      <color theme="1"/>
      <name val="Aptos Display"/>
      <family val="2"/>
      <scheme val="major"/>
    </font>
    <font>
      <sz val="11"/>
      <color theme="1"/>
      <name val="Aptos Light"/>
      <family val="2"/>
    </font>
    <font>
      <b/>
      <sz val="12"/>
      <color theme="0"/>
      <name val="Aptos Light"/>
      <family val="2"/>
    </font>
    <font>
      <b/>
      <sz val="11"/>
      <color rgb="FFFFC000"/>
      <name val="Aptos Light"/>
      <family val="2"/>
    </font>
    <font>
      <sz val="13"/>
      <color theme="1"/>
      <name val="Aptos Light"/>
      <family val="2"/>
    </font>
    <font>
      <sz val="11"/>
      <color theme="3"/>
      <name val="Aptos Light"/>
      <family val="2"/>
    </font>
    <font>
      <b/>
      <sz val="11"/>
      <color theme="1"/>
      <name val="Aptos Light"/>
      <family val="2"/>
    </font>
    <font>
      <b/>
      <sz val="10"/>
      <color rgb="FFFF0000"/>
      <name val="Aptos Light"/>
      <family val="2"/>
    </font>
    <font>
      <b/>
      <sz val="12"/>
      <color theme="3"/>
      <name val="Aptos Light"/>
      <family val="2"/>
    </font>
    <font>
      <sz val="11"/>
      <color theme="1" tint="0.249977111117893"/>
      <name val="Aptos Light"/>
      <family val="2"/>
    </font>
    <font>
      <b/>
      <sz val="12"/>
      <color theme="1" tint="0.249977111117893"/>
      <name val="Aptos Light"/>
      <family val="2"/>
    </font>
    <font>
      <sz val="13"/>
      <color theme="1" tint="0.249977111117893"/>
      <name val="Aptos Light"/>
      <family val="2"/>
    </font>
    <font>
      <sz val="11"/>
      <color theme="4" tint="-0.499984740745262"/>
      <name val="Aptos Light"/>
      <family val="2"/>
    </font>
    <font>
      <b/>
      <sz val="13"/>
      <color theme="4" tint="-0.499984740745262"/>
      <name val="Aptos Light"/>
      <family val="2"/>
    </font>
    <font>
      <b/>
      <sz val="13"/>
      <color theme="1"/>
      <name val="Aptos Light"/>
      <family val="2"/>
    </font>
    <font>
      <sz val="13"/>
      <color theme="4" tint="-0.499984740745262"/>
      <name val="Aptos Light"/>
      <family val="2"/>
    </font>
    <font>
      <sz val="12"/>
      <color theme="1" tint="0.249977111117893"/>
      <name val="Aptos Light"/>
      <family val="2"/>
    </font>
    <font>
      <sz val="12"/>
      <color theme="4" tint="-0.499984740745262"/>
      <name val="Aptos Light"/>
      <family val="2"/>
    </font>
    <font>
      <sz val="12"/>
      <color theme="1"/>
      <name val="Aptos Light"/>
      <family val="2"/>
    </font>
    <font>
      <sz val="11"/>
      <color theme="2" tint="-0.749992370372631"/>
      <name val="Aptos Display"/>
      <family val="2"/>
      <scheme val="major"/>
    </font>
    <font>
      <sz val="11"/>
      <color theme="2" tint="-0.749992370372631"/>
      <name val="Aptos Light"/>
      <family val="2"/>
    </font>
    <font>
      <sz val="11"/>
      <name val="Aptos Light"/>
      <family val="2"/>
    </font>
    <font>
      <b/>
      <sz val="11"/>
      <color theme="2" tint="-0.499984740745262"/>
      <name val="Aptos Light"/>
      <family val="2"/>
    </font>
    <font>
      <sz val="14"/>
      <color theme="1"/>
      <name val="Aptos Light"/>
      <family val="2"/>
    </font>
    <font>
      <b/>
      <sz val="10"/>
      <color theme="2" tint="-0.499984740745262"/>
      <name val="Aptos Narrow"/>
      <family val="2"/>
      <scheme val="minor"/>
    </font>
    <font>
      <b/>
      <sz val="11"/>
      <color theme="8"/>
      <name val="Aptos Light"/>
      <family val="2"/>
    </font>
    <font>
      <sz val="11"/>
      <color rgb="FFFF0066"/>
      <name val="Aptos Display"/>
      <family val="2"/>
      <scheme val="major"/>
    </font>
    <font>
      <b/>
      <sz val="11"/>
      <color rgb="FFFF0066"/>
      <name val="Aptos Display"/>
      <family val="2"/>
      <scheme val="major"/>
    </font>
    <font>
      <b/>
      <sz val="11"/>
      <color theme="8"/>
      <name val="Aptos Display"/>
      <family val="2"/>
      <scheme val="major"/>
    </font>
    <font>
      <b/>
      <sz val="11"/>
      <color theme="2" tint="-0.749992370372631"/>
      <name val="Aptos Display"/>
      <family val="2"/>
      <scheme val="major"/>
    </font>
    <font>
      <b/>
      <sz val="11"/>
      <color theme="9"/>
      <name val="Aptos Display"/>
      <family val="2"/>
      <scheme val="major"/>
    </font>
    <font>
      <b/>
      <sz val="10"/>
      <color theme="2" tint="-0.499984740745262"/>
      <name val="Aptos Light"/>
      <family val="2"/>
    </font>
    <font>
      <sz val="12"/>
      <color theme="2" tint="-0.499984740745262"/>
      <name val="Aptos Black"/>
      <family val="2"/>
    </font>
    <font>
      <b/>
      <sz val="12"/>
      <color theme="2" tint="-0.499984740745262"/>
      <name val="Aptos Black"/>
      <family val="2"/>
    </font>
    <font>
      <b/>
      <sz val="11"/>
      <color theme="8"/>
      <name val="Aptos Narrow"/>
      <family val="2"/>
      <scheme val="minor"/>
    </font>
    <font>
      <b/>
      <i/>
      <sz val="11"/>
      <color theme="8"/>
      <name val="Aptos Narrow"/>
      <family val="2"/>
      <scheme val="minor"/>
    </font>
    <font>
      <b/>
      <sz val="11"/>
      <color theme="7"/>
      <name val="Aptos Narrow"/>
      <family val="2"/>
      <scheme val="minor"/>
    </font>
    <font>
      <sz val="11"/>
      <color theme="7"/>
      <name val="Aptos Narrow"/>
      <family val="2"/>
      <scheme val="minor"/>
    </font>
    <font>
      <b/>
      <sz val="11"/>
      <color theme="8" tint="0.39997558519241921"/>
      <name val="Aptos Narrow"/>
      <family val="2"/>
      <scheme val="minor"/>
    </font>
    <font>
      <sz val="11"/>
      <color theme="8" tint="0.39997558519241921"/>
      <name val="Aptos Narrow"/>
      <family val="2"/>
      <scheme val="minor"/>
    </font>
    <font>
      <sz val="11"/>
      <color theme="7"/>
      <name val="Aptos Narrow"/>
      <family val="2"/>
      <charset val="177"/>
      <scheme val="minor"/>
    </font>
    <font>
      <sz val="11"/>
      <color rgb="FFC00000"/>
      <name val="Aptos Display"/>
      <family val="2"/>
      <scheme val="major"/>
    </font>
    <font>
      <sz val="11"/>
      <color rgb="FFE1339B"/>
      <name val="Aptos Narrow"/>
      <family val="2"/>
      <scheme val="minor"/>
    </font>
    <font>
      <b/>
      <sz val="13.5"/>
      <color rgb="FFE1339B"/>
      <name val="Aptos Narrow"/>
      <family val="2"/>
      <charset val="177"/>
      <scheme val="minor"/>
    </font>
    <font>
      <b/>
      <sz val="11"/>
      <color theme="9"/>
      <name val="Aptos Narrow"/>
      <family val="2"/>
      <scheme val="minor"/>
    </font>
    <font>
      <sz val="11"/>
      <color rgb="FFE1339B"/>
      <name val="Aptos Narrow"/>
      <family val="2"/>
      <charset val="177"/>
      <scheme val="minor"/>
    </font>
    <font>
      <b/>
      <sz val="14"/>
      <color theme="0"/>
      <name val="Aptos Display"/>
      <family val="2"/>
      <scheme val="major"/>
    </font>
    <font>
      <sz val="11"/>
      <color theme="1"/>
      <name val="Aptos SemiBold"/>
      <family val="2"/>
    </font>
    <font>
      <sz val="11"/>
      <color theme="2" tint="-0.499984740745262"/>
      <name val="Aptos Narrow"/>
      <family val="2"/>
      <charset val="177"/>
      <scheme val="minor"/>
    </font>
    <font>
      <b/>
      <sz val="11"/>
      <color theme="2" tint="-0.499984740745262"/>
      <name val="Aptos SemiBold"/>
      <family val="2"/>
    </font>
    <font>
      <b/>
      <sz val="16"/>
      <color rgb="FFE1339B"/>
      <name val="Aptos Narrow"/>
      <family val="2"/>
      <scheme val="minor"/>
    </font>
    <font>
      <b/>
      <sz val="11"/>
      <color theme="9"/>
      <name val="Aptos Narrow"/>
      <family val="2"/>
      <charset val="177"/>
      <scheme val="minor"/>
    </font>
    <font>
      <sz val="11"/>
      <color theme="9"/>
      <name val="Aptos Narrow"/>
      <family val="2"/>
      <charset val="177"/>
      <scheme val="minor"/>
    </font>
  </fonts>
  <fills count="8">
    <fill>
      <patternFill patternType="none"/>
    </fill>
    <fill>
      <patternFill patternType="gray125"/>
    </fill>
    <fill>
      <gradientFill>
        <stop position="0">
          <color theme="7"/>
        </stop>
        <stop position="1">
          <color rgb="FFCC0099"/>
        </stop>
      </gradientFill>
    </fill>
    <fill>
      <patternFill patternType="solid">
        <fgColor rgb="FFF2F2F2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F9ED5"/>
        <bgColor auto="1"/>
      </patternFill>
    </fill>
  </fills>
  <borders count="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/>
      <top/>
      <bottom style="thin">
        <color theme="8"/>
      </bottom>
      <diagonal/>
    </border>
    <border>
      <left/>
      <right/>
      <top/>
      <bottom style="thin">
        <color theme="2" tint="-0.749992370372631"/>
      </bottom>
      <diagonal/>
    </border>
    <border>
      <left/>
      <right/>
      <top style="thin">
        <color theme="8"/>
      </top>
      <bottom/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10" fillId="3" borderId="1" applyNumberFormat="0" applyAlignment="0" applyProtection="0"/>
    <xf numFmtId="0" fontId="7" fillId="0" borderId="0"/>
    <xf numFmtId="9" fontId="7" fillId="0" borderId="0" applyFont="0" applyFill="0" applyBorder="0" applyAlignment="0" applyProtection="0"/>
  </cellStyleXfs>
  <cellXfs count="124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17" fontId="0" fillId="0" borderId="0" xfId="0" applyNumberForma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1" fillId="0" borderId="0" xfId="0" applyFont="1"/>
    <xf numFmtId="0" fontId="1" fillId="0" borderId="0" xfId="0" applyFont="1" applyAlignment="1">
      <alignment horizontal="right" indent="2"/>
    </xf>
    <xf numFmtId="0" fontId="5" fillId="0" borderId="0" xfId="0" applyFont="1" applyAlignment="1">
      <alignment horizontal="right"/>
    </xf>
    <xf numFmtId="0" fontId="0" fillId="0" borderId="0" xfId="0" applyAlignment="1">
      <alignment wrapText="1"/>
    </xf>
    <xf numFmtId="0" fontId="11" fillId="7" borderId="2" xfId="1" applyFont="1" applyFill="1" applyBorder="1" applyAlignment="1" applyProtection="1">
      <alignment horizontal="center" vertical="center"/>
      <protection locked="0"/>
    </xf>
    <xf numFmtId="0" fontId="15" fillId="0" borderId="0" xfId="3" applyFont="1"/>
    <xf numFmtId="0" fontId="16" fillId="2" borderId="2" xfId="1" applyFont="1" applyFill="1" applyBorder="1" applyAlignment="1">
      <alignment horizontal="right" vertical="center"/>
    </xf>
    <xf numFmtId="0" fontId="16" fillId="7" borderId="2" xfId="1" applyFont="1" applyFill="1" applyBorder="1" applyAlignment="1" applyProtection="1">
      <alignment horizontal="right" vertical="center"/>
      <protection locked="0"/>
    </xf>
    <xf numFmtId="0" fontId="15" fillId="0" borderId="0" xfId="3" applyFont="1" applyAlignment="1">
      <alignment horizontal="right"/>
    </xf>
    <xf numFmtId="0" fontId="15" fillId="5" borderId="0" xfId="3" applyFont="1" applyFill="1"/>
    <xf numFmtId="165" fontId="15" fillId="0" borderId="0" xfId="3" applyNumberFormat="1" applyFont="1"/>
    <xf numFmtId="165" fontId="15" fillId="0" borderId="0" xfId="3" applyNumberFormat="1" applyFont="1" applyAlignment="1">
      <alignment horizontal="right"/>
    </xf>
    <xf numFmtId="0" fontId="17" fillId="4" borderId="0" xfId="3" applyFont="1" applyFill="1" applyAlignment="1">
      <alignment horizontal="right"/>
    </xf>
    <xf numFmtId="0" fontId="15" fillId="0" borderId="0" xfId="3" applyFont="1" applyAlignment="1">
      <alignment horizontal="center"/>
    </xf>
    <xf numFmtId="0" fontId="17" fillId="4" borderId="0" xfId="3" applyFont="1" applyFill="1" applyAlignment="1">
      <alignment horizontal="center"/>
    </xf>
    <xf numFmtId="0" fontId="19" fillId="6" borderId="0" xfId="3" applyFont="1" applyFill="1" applyAlignment="1">
      <alignment horizontal="center"/>
    </xf>
    <xf numFmtId="165" fontId="15" fillId="5" borderId="0" xfId="3" applyNumberFormat="1" applyFont="1" applyFill="1"/>
    <xf numFmtId="165" fontId="15" fillId="5" borderId="0" xfId="3" applyNumberFormat="1" applyFont="1" applyFill="1" applyAlignment="1">
      <alignment horizontal="right"/>
    </xf>
    <xf numFmtId="14" fontId="19" fillId="6" borderId="0" xfId="3" applyNumberFormat="1" applyFont="1" applyFill="1" applyAlignment="1">
      <alignment horizontal="center"/>
    </xf>
    <xf numFmtId="2" fontId="20" fillId="6" borderId="0" xfId="4" applyNumberFormat="1" applyFont="1" applyFill="1" applyAlignment="1">
      <alignment horizontal="center"/>
    </xf>
    <xf numFmtId="165" fontId="21" fillId="5" borderId="0" xfId="3" applyNumberFormat="1" applyFont="1" applyFill="1" applyAlignment="1">
      <alignment vertical="center" wrapText="1"/>
    </xf>
    <xf numFmtId="2" fontId="15" fillId="5" borderId="0" xfId="4" applyNumberFormat="1" applyFont="1" applyFill="1" applyAlignment="1">
      <alignment horizontal="center"/>
    </xf>
    <xf numFmtId="0" fontId="15" fillId="5" borderId="0" xfId="3" applyFont="1" applyFill="1" applyAlignment="1">
      <alignment horizontal="right"/>
    </xf>
    <xf numFmtId="14" fontId="15" fillId="5" borderId="0" xfId="3" applyNumberFormat="1" applyFont="1" applyFill="1" applyAlignment="1">
      <alignment horizontal="center"/>
    </xf>
    <xf numFmtId="164" fontId="15" fillId="5" borderId="0" xfId="3" applyNumberFormat="1" applyFont="1" applyFill="1" applyAlignment="1">
      <alignment horizontal="right"/>
    </xf>
    <xf numFmtId="0" fontId="23" fillId="0" borderId="0" xfId="3" applyFont="1" applyProtection="1">
      <protection locked="0"/>
    </xf>
    <xf numFmtId="0" fontId="15" fillId="5" borderId="0" xfId="3" applyFont="1" applyFill="1" applyAlignment="1">
      <alignment horizontal="center"/>
    </xf>
    <xf numFmtId="166" fontId="24" fillId="3" borderId="0" xfId="2" applyNumberFormat="1" applyFont="1" applyBorder="1" applyAlignment="1" applyProtection="1">
      <alignment vertical="center"/>
      <protection locked="0"/>
    </xf>
    <xf numFmtId="0" fontId="26" fillId="0" borderId="0" xfId="3" applyFont="1"/>
    <xf numFmtId="0" fontId="18" fillId="0" borderId="0" xfId="3" applyFont="1"/>
    <xf numFmtId="166" fontId="22" fillId="3" borderId="0" xfId="2" applyNumberFormat="1" applyFont="1" applyBorder="1" applyAlignment="1">
      <alignment vertical="center"/>
    </xf>
    <xf numFmtId="0" fontId="27" fillId="0" borderId="0" xfId="3" applyFont="1" applyAlignment="1">
      <alignment horizontal="left"/>
    </xf>
    <xf numFmtId="0" fontId="28" fillId="0" borderId="0" xfId="3" applyFont="1" applyAlignment="1">
      <alignment horizontal="left"/>
    </xf>
    <xf numFmtId="165" fontId="25" fillId="5" borderId="0" xfId="3" applyNumberFormat="1" applyFont="1" applyFill="1" applyProtection="1">
      <protection locked="0"/>
    </xf>
    <xf numFmtId="165" fontId="29" fillId="5" borderId="0" xfId="3" applyNumberFormat="1" applyFont="1" applyFill="1" applyAlignment="1">
      <alignment horizontal="right"/>
    </xf>
    <xf numFmtId="165" fontId="18" fillId="5" borderId="0" xfId="3" applyNumberFormat="1" applyFont="1" applyFill="1"/>
    <xf numFmtId="0" fontId="18" fillId="5" borderId="0" xfId="3" applyFont="1" applyFill="1"/>
    <xf numFmtId="0" fontId="27" fillId="5" borderId="0" xfId="3" applyFont="1" applyFill="1" applyAlignment="1">
      <alignment horizontal="left"/>
    </xf>
    <xf numFmtId="0" fontId="30" fillId="5" borderId="0" xfId="3" applyFont="1" applyFill="1"/>
    <xf numFmtId="0" fontId="30" fillId="0" borderId="0" xfId="3" applyFont="1"/>
    <xf numFmtId="0" fontId="30" fillId="5" borderId="0" xfId="3" applyFont="1" applyFill="1" applyAlignment="1">
      <alignment horizontal="right"/>
    </xf>
    <xf numFmtId="0" fontId="31" fillId="0" borderId="0" xfId="3" applyFont="1"/>
    <xf numFmtId="0" fontId="32" fillId="5" borderId="0" xfId="3" applyFont="1" applyFill="1"/>
    <xf numFmtId="0" fontId="23" fillId="5" borderId="0" xfId="3" applyFont="1" applyFill="1" applyAlignment="1">
      <alignment horizontal="center"/>
    </xf>
    <xf numFmtId="0" fontId="23" fillId="5" borderId="0" xfId="3" applyFont="1" applyFill="1" applyAlignment="1">
      <alignment horizontal="right"/>
    </xf>
    <xf numFmtId="0" fontId="14" fillId="0" borderId="0" xfId="3" applyFont="1"/>
    <xf numFmtId="14" fontId="15" fillId="6" borderId="3" xfId="3" applyNumberFormat="1" applyFont="1" applyFill="1" applyBorder="1" applyAlignment="1">
      <alignment horizontal="center" vertical="center"/>
    </xf>
    <xf numFmtId="164" fontId="15" fillId="6" borderId="3" xfId="3" applyNumberFormat="1" applyFont="1" applyFill="1" applyBorder="1" applyAlignment="1">
      <alignment horizontal="center" vertical="center"/>
    </xf>
    <xf numFmtId="167" fontId="35" fillId="0" borderId="3" xfId="3" applyNumberFormat="1" applyFont="1" applyBorder="1" applyAlignment="1" applyProtection="1">
      <alignment horizontal="center" vertical="center"/>
      <protection locked="0"/>
    </xf>
    <xf numFmtId="167" fontId="34" fillId="0" borderId="3" xfId="3" applyNumberFormat="1" applyFont="1" applyBorder="1" applyAlignment="1" applyProtection="1">
      <alignment horizontal="center" vertical="center"/>
      <protection locked="0"/>
    </xf>
    <xf numFmtId="167" fontId="34" fillId="0" borderId="3" xfId="3" applyNumberFormat="1" applyFont="1" applyBorder="1" applyAlignment="1" applyProtection="1">
      <alignment horizontal="right" vertical="center" indent="2" readingOrder="2"/>
      <protection locked="0"/>
    </xf>
    <xf numFmtId="14" fontId="15" fillId="6" borderId="4" xfId="3" applyNumberFormat="1" applyFont="1" applyFill="1" applyBorder="1" applyAlignment="1">
      <alignment horizontal="center" vertical="center"/>
    </xf>
    <xf numFmtId="164" fontId="15" fillId="6" borderId="4" xfId="3" applyNumberFormat="1" applyFont="1" applyFill="1" applyBorder="1" applyAlignment="1">
      <alignment horizontal="center" vertical="center"/>
    </xf>
    <xf numFmtId="167" fontId="35" fillId="0" borderId="4" xfId="3" applyNumberFormat="1" applyFont="1" applyBorder="1" applyAlignment="1" applyProtection="1">
      <alignment horizontal="center" vertical="center"/>
      <protection locked="0"/>
    </xf>
    <xf numFmtId="167" fontId="34" fillId="0" borderId="4" xfId="3" applyNumberFormat="1" applyFont="1" applyBorder="1" applyAlignment="1" applyProtection="1">
      <alignment horizontal="center" vertical="center"/>
      <protection locked="0"/>
    </xf>
    <xf numFmtId="167" fontId="34" fillId="0" borderId="4" xfId="3" applyNumberFormat="1" applyFont="1" applyBorder="1" applyAlignment="1" applyProtection="1">
      <alignment horizontal="right" vertical="center" indent="2" readingOrder="2"/>
      <protection locked="0"/>
    </xf>
    <xf numFmtId="166" fontId="15" fillId="6" borderId="4" xfId="3" applyNumberFormat="1" applyFont="1" applyFill="1" applyBorder="1" applyAlignment="1">
      <alignment horizontal="center" vertical="center"/>
    </xf>
    <xf numFmtId="164" fontId="15" fillId="6" borderId="4" xfId="3" applyNumberFormat="1" applyFont="1" applyFill="1" applyBorder="1" applyAlignment="1">
      <alignment horizontal="right" vertical="center"/>
    </xf>
    <xf numFmtId="164" fontId="32" fillId="6" borderId="4" xfId="3" applyNumberFormat="1" applyFont="1" applyFill="1" applyBorder="1" applyAlignment="1">
      <alignment horizontal="right" vertical="center"/>
    </xf>
    <xf numFmtId="167" fontId="12" fillId="7" borderId="2" xfId="1" applyNumberFormat="1" applyFont="1" applyFill="1" applyBorder="1" applyAlignment="1" applyProtection="1">
      <alignment horizontal="center" vertical="center"/>
      <protection locked="0"/>
    </xf>
    <xf numFmtId="167" fontId="34" fillId="0" borderId="4" xfId="3" applyNumberFormat="1" applyFont="1" applyBorder="1" applyAlignment="1">
      <alignment horizontal="center" vertical="center"/>
    </xf>
    <xf numFmtId="2" fontId="15" fillId="5" borderId="0" xfId="3" applyNumberFormat="1" applyFont="1" applyFill="1"/>
    <xf numFmtId="164" fontId="22" fillId="3" borderId="0" xfId="2" applyNumberFormat="1" applyFont="1" applyBorder="1" applyAlignment="1">
      <alignment horizontal="center" vertical="center" wrapText="1"/>
    </xf>
    <xf numFmtId="0" fontId="39" fillId="0" borderId="2" xfId="3" applyFont="1" applyBorder="1" applyAlignment="1">
      <alignment horizontal="center" vertical="center" wrapText="1"/>
    </xf>
    <xf numFmtId="0" fontId="36" fillId="0" borderId="2" xfId="3" applyFont="1" applyBorder="1" applyAlignment="1">
      <alignment horizontal="center" vertical="center" wrapText="1"/>
    </xf>
    <xf numFmtId="167" fontId="40" fillId="0" borderId="4" xfId="3" applyNumberFormat="1" applyFont="1" applyBorder="1" applyAlignment="1">
      <alignment horizontal="center" vertical="center"/>
    </xf>
    <xf numFmtId="164" fontId="15" fillId="6" borderId="0" xfId="3" applyNumberFormat="1" applyFont="1" applyFill="1" applyAlignment="1">
      <alignment horizontal="right" vertical="center"/>
    </xf>
    <xf numFmtId="2" fontId="41" fillId="0" borderId="4" xfId="3" applyNumberFormat="1" applyFont="1" applyBorder="1" applyAlignment="1">
      <alignment horizontal="center" vertical="center"/>
    </xf>
    <xf numFmtId="0" fontId="44" fillId="6" borderId="5" xfId="3" applyFont="1" applyFill="1" applyBorder="1" applyAlignment="1">
      <alignment horizontal="center" vertical="center"/>
    </xf>
    <xf numFmtId="2" fontId="42" fillId="6" borderId="4" xfId="3" applyNumberFormat="1" applyFont="1" applyFill="1" applyBorder="1" applyAlignment="1">
      <alignment horizontal="center" vertical="center"/>
    </xf>
    <xf numFmtId="2" fontId="43" fillId="6" borderId="5" xfId="3" applyNumberFormat="1" applyFont="1" applyFill="1" applyBorder="1" applyAlignment="1">
      <alignment horizontal="center" vertical="center"/>
    </xf>
    <xf numFmtId="0" fontId="15" fillId="0" borderId="6" xfId="3" applyFont="1" applyBorder="1" applyAlignment="1">
      <alignment horizontal="center"/>
    </xf>
    <xf numFmtId="166" fontId="22" fillId="3" borderId="6" xfId="2" applyNumberFormat="1" applyFont="1" applyBorder="1" applyAlignment="1">
      <alignment vertical="center"/>
    </xf>
    <xf numFmtId="0" fontId="15" fillId="0" borderId="6" xfId="3" applyFont="1" applyBorder="1"/>
    <xf numFmtId="168" fontId="14" fillId="6" borderId="4" xfId="3" applyNumberFormat="1" applyFont="1" applyFill="1" applyBorder="1" applyAlignment="1">
      <alignment horizontal="center" vertical="center"/>
    </xf>
    <xf numFmtId="164" fontId="20" fillId="6" borderId="4" xfId="3" applyNumberFormat="1" applyFont="1" applyFill="1" applyBorder="1" applyAlignment="1">
      <alignment horizontal="center" vertical="center"/>
    </xf>
    <xf numFmtId="0" fontId="45" fillId="0" borderId="2" xfId="3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6" fillId="0" borderId="0" xfId="0" applyFont="1" applyAlignment="1">
      <alignment horizontal="right" vertical="center"/>
    </xf>
    <xf numFmtId="0" fontId="0" fillId="0" borderId="0" xfId="0" applyAlignment="1">
      <alignment horizontal="right" vertical="center" indent="1"/>
    </xf>
    <xf numFmtId="0" fontId="11" fillId="2" borderId="2" xfId="1" applyFont="1" applyFill="1" applyBorder="1" applyAlignment="1" applyProtection="1">
      <alignment horizontal="right" vertical="center"/>
    </xf>
    <xf numFmtId="0" fontId="4" fillId="0" borderId="0" xfId="0" applyFont="1" applyAlignment="1">
      <alignment horizontal="right"/>
    </xf>
    <xf numFmtId="0" fontId="38" fillId="0" borderId="0" xfId="0" applyFont="1" applyAlignment="1">
      <alignment horizontal="right" readingOrder="2"/>
    </xf>
    <xf numFmtId="165" fontId="46" fillId="0" borderId="2" xfId="1" applyNumberFormat="1" applyFont="1" applyFill="1" applyBorder="1" applyAlignment="1" applyProtection="1">
      <alignment horizontal="center" vertical="center"/>
    </xf>
    <xf numFmtId="0" fontId="47" fillId="0" borderId="2" xfId="1" applyFont="1" applyFill="1" applyBorder="1" applyAlignment="1" applyProtection="1">
      <alignment horizontal="right" vertical="center"/>
    </xf>
    <xf numFmtId="0" fontId="48" fillId="0" borderId="0" xfId="0" applyFont="1" applyAlignment="1">
      <alignment horizontal="right" readingOrder="2"/>
    </xf>
    <xf numFmtId="164" fontId="15" fillId="6" borderId="4" xfId="3" applyNumberFormat="1" applyFont="1" applyFill="1" applyBorder="1" applyAlignment="1" applyProtection="1">
      <alignment horizontal="right" vertical="center"/>
      <protection locked="0"/>
    </xf>
    <xf numFmtId="14" fontId="15" fillId="6" borderId="4" xfId="3" applyNumberFormat="1" applyFont="1" applyFill="1" applyBorder="1" applyAlignment="1" applyProtection="1">
      <alignment horizontal="right" vertical="center"/>
      <protection locked="0"/>
    </xf>
    <xf numFmtId="0" fontId="15" fillId="6" borderId="4" xfId="3" applyFont="1" applyFill="1" applyBorder="1" applyAlignment="1" applyProtection="1">
      <alignment horizontal="right" vertical="center"/>
      <protection locked="0"/>
    </xf>
    <xf numFmtId="0" fontId="49" fillId="0" borderId="0" xfId="0" applyFont="1" applyAlignment="1">
      <alignment horizontal="right"/>
    </xf>
    <xf numFmtId="0" fontId="49" fillId="0" borderId="0" xfId="0" applyFont="1" applyAlignment="1">
      <alignment horizontal="right" readingOrder="2"/>
    </xf>
    <xf numFmtId="0" fontId="49" fillId="0" borderId="0" xfId="0" applyFont="1" applyAlignment="1">
      <alignment horizontal="center"/>
    </xf>
    <xf numFmtId="0" fontId="50" fillId="0" borderId="0" xfId="0" applyFont="1" applyAlignment="1">
      <alignment horizontal="right"/>
    </xf>
    <xf numFmtId="0" fontId="51" fillId="0" borderId="0" xfId="0" applyFont="1"/>
    <xf numFmtId="0" fontId="52" fillId="0" borderId="0" xfId="0" applyFont="1" applyAlignment="1">
      <alignment horizontal="right"/>
    </xf>
    <xf numFmtId="0" fontId="53" fillId="0" borderId="0" xfId="0" applyFont="1"/>
    <xf numFmtId="0" fontId="8" fillId="0" borderId="0" xfId="1" applyAlignment="1">
      <alignment horizontal="center"/>
    </xf>
    <xf numFmtId="0" fontId="54" fillId="0" borderId="0" xfId="0" applyFont="1"/>
    <xf numFmtId="0" fontId="33" fillId="0" borderId="0" xfId="0" applyFont="1" applyAlignment="1">
      <alignment horizontal="right"/>
    </xf>
    <xf numFmtId="0" fontId="56" fillId="0" borderId="0" xfId="0" applyFont="1"/>
    <xf numFmtId="0" fontId="57" fillId="0" borderId="0" xfId="0" applyFont="1" applyAlignment="1">
      <alignment horizontal="right"/>
    </xf>
    <xf numFmtId="0" fontId="58" fillId="0" borderId="0" xfId="0" applyFont="1" applyAlignment="1">
      <alignment horizontal="right"/>
    </xf>
    <xf numFmtId="0" fontId="13" fillId="0" borderId="0" xfId="0" applyFont="1"/>
    <xf numFmtId="0" fontId="59" fillId="0" borderId="0" xfId="0" applyFont="1" applyAlignment="1">
      <alignment horizontal="right"/>
    </xf>
    <xf numFmtId="0" fontId="61" fillId="0" borderId="0" xfId="0" applyFont="1" applyAlignment="1">
      <alignment readingOrder="2"/>
    </xf>
    <xf numFmtId="0" fontId="61" fillId="0" borderId="0" xfId="0" applyFont="1" applyAlignment="1">
      <alignment horizontal="right" readingOrder="2"/>
    </xf>
    <xf numFmtId="0" fontId="62" fillId="0" borderId="0" xfId="0" applyFont="1" applyAlignment="1">
      <alignment horizontal="right"/>
    </xf>
    <xf numFmtId="0" fontId="62" fillId="0" borderId="0" xfId="0" applyFont="1"/>
    <xf numFmtId="0" fontId="59" fillId="0" borderId="0" xfId="0" applyFont="1" applyAlignment="1">
      <alignment horizontal="left"/>
    </xf>
    <xf numFmtId="0" fontId="63" fillId="0" borderId="0" xfId="0" applyFont="1" applyAlignment="1">
      <alignment readingOrder="2"/>
    </xf>
    <xf numFmtId="0" fontId="64" fillId="0" borderId="0" xfId="0" applyFont="1"/>
    <xf numFmtId="0" fontId="65" fillId="0" borderId="0" xfId="0" applyFont="1"/>
    <xf numFmtId="0" fontId="66" fillId="0" borderId="0" xfId="0" applyFont="1"/>
    <xf numFmtId="0" fontId="37" fillId="0" borderId="0" xfId="3" applyFont="1" applyAlignment="1">
      <alignment horizontal="center"/>
    </xf>
    <xf numFmtId="0" fontId="18" fillId="0" borderId="0" xfId="3" applyFont="1" applyAlignment="1">
      <alignment horizontal="center"/>
    </xf>
    <xf numFmtId="0" fontId="9" fillId="2" borderId="0" xfId="1" applyFont="1" applyFill="1" applyAlignment="1" applyProtection="1">
      <alignment horizontal="center" vertical="center"/>
    </xf>
    <xf numFmtId="0" fontId="60" fillId="2" borderId="0" xfId="1" applyFont="1" applyFill="1" applyAlignment="1">
      <alignment horizontal="center" vertical="center"/>
    </xf>
  </cellXfs>
  <cellStyles count="5">
    <cellStyle name="Normal" xfId="0" builtinId="0"/>
    <cellStyle name="Normal 2" xfId="3" xr:uid="{63922845-0F5E-4B49-8E44-F5CE6CEA0884}"/>
    <cellStyle name="Percent 2" xfId="4" xr:uid="{AEF68447-9848-4EE2-9496-9E814E078199}"/>
    <cellStyle name="היפר-קישור" xfId="1" builtinId="8"/>
    <cellStyle name="חישוב" xfId="2" builtinId="22"/>
  </cellStyles>
  <dxfs count="0"/>
  <tableStyles count="0" defaultTableStyle="TableStyleMedium2" defaultPivotStyle="PivotStyleLight16"/>
  <colors>
    <mruColors>
      <color rgb="FFE1339B"/>
      <color rgb="FFFF0066"/>
      <color rgb="FF0F9ED5"/>
      <color rgb="FFF7F7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0" Type="http://schemas.microsoft.com/office/2017/06/relationships/rdRichValue" Target="richData/rdrichvalue.xml"/><Relationship Id="rId4" Type="http://schemas.openxmlformats.org/officeDocument/2006/relationships/externalLink" Target="externalLinks/externalLink1.xml"/><Relationship Id="rId9" Type="http://schemas.microsoft.com/office/2022/10/relationships/richValueRel" Target="richData/richValueRel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6.png"/><Relationship Id="rId13" Type="http://schemas.openxmlformats.org/officeDocument/2006/relationships/image" Target="../media/image11.svg"/><Relationship Id="rId3" Type="http://schemas.openxmlformats.org/officeDocument/2006/relationships/hyperlink" Target="#'&#1490;&#1500;&#1497;&#1493;&#1503; &#1513;&#1506;&#1493;&#1514;'!D1"/><Relationship Id="rId7" Type="http://schemas.openxmlformats.org/officeDocument/2006/relationships/image" Target="../media/image5.svg"/><Relationship Id="rId12" Type="http://schemas.openxmlformats.org/officeDocument/2006/relationships/image" Target="../media/image10.png"/><Relationship Id="rId2" Type="http://schemas.openxmlformats.org/officeDocument/2006/relationships/image" Target="../media/image3.svg"/><Relationship Id="rId1" Type="http://schemas.openxmlformats.org/officeDocument/2006/relationships/image" Target="../media/image2.png"/><Relationship Id="rId6" Type="http://schemas.openxmlformats.org/officeDocument/2006/relationships/image" Target="../media/image4.png"/><Relationship Id="rId11" Type="http://schemas.openxmlformats.org/officeDocument/2006/relationships/image" Target="../media/image9.svg"/><Relationship Id="rId5" Type="http://schemas.openxmlformats.org/officeDocument/2006/relationships/hyperlink" Target="#&#1488;&#1493;&#1491;&#1493;&#1514;!C1"/><Relationship Id="rId10" Type="http://schemas.openxmlformats.org/officeDocument/2006/relationships/image" Target="../media/image8.png"/><Relationship Id="rId4" Type="http://schemas.openxmlformats.org/officeDocument/2006/relationships/hyperlink" Target="#&#1492;&#1490;&#1491;&#1512;&#1493;&#1514;!A1"/><Relationship Id="rId9" Type="http://schemas.openxmlformats.org/officeDocument/2006/relationships/image" Target="../media/image7.sv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5.svg"/><Relationship Id="rId3" Type="http://schemas.openxmlformats.org/officeDocument/2006/relationships/hyperlink" Target="#&#1488;&#1493;&#1491;&#1493;&#1514;!C1"/><Relationship Id="rId7" Type="http://schemas.openxmlformats.org/officeDocument/2006/relationships/image" Target="../media/image7.svg"/><Relationship Id="rId12" Type="http://schemas.openxmlformats.org/officeDocument/2006/relationships/image" Target="../media/image14.png"/><Relationship Id="rId17" Type="http://schemas.openxmlformats.org/officeDocument/2006/relationships/image" Target="../media/image19.svg"/><Relationship Id="rId2" Type="http://schemas.openxmlformats.org/officeDocument/2006/relationships/hyperlink" Target="#&#1492;&#1490;&#1491;&#1512;&#1493;&#1514;!E7"/><Relationship Id="rId16" Type="http://schemas.openxmlformats.org/officeDocument/2006/relationships/image" Target="../media/image18.png"/><Relationship Id="rId1" Type="http://schemas.openxmlformats.org/officeDocument/2006/relationships/hyperlink" Target="#'&#1490;&#1500;&#1497;&#1493;&#1503; &#1513;&#1506;&#1493;&#1514;'!A1"/><Relationship Id="rId6" Type="http://schemas.openxmlformats.org/officeDocument/2006/relationships/image" Target="../media/image6.png"/><Relationship Id="rId11" Type="http://schemas.openxmlformats.org/officeDocument/2006/relationships/image" Target="../media/image13.svg"/><Relationship Id="rId5" Type="http://schemas.openxmlformats.org/officeDocument/2006/relationships/image" Target="../media/image5.svg"/><Relationship Id="rId15" Type="http://schemas.openxmlformats.org/officeDocument/2006/relationships/image" Target="../media/image17.svg"/><Relationship Id="rId10" Type="http://schemas.openxmlformats.org/officeDocument/2006/relationships/image" Target="../media/image12.png"/><Relationship Id="rId4" Type="http://schemas.openxmlformats.org/officeDocument/2006/relationships/image" Target="../media/image4.png"/><Relationship Id="rId9" Type="http://schemas.openxmlformats.org/officeDocument/2006/relationships/image" Target="../media/image9.svg"/><Relationship Id="rId14" Type="http://schemas.openxmlformats.org/officeDocument/2006/relationships/image" Target="../media/image16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hyperlink" Target="https://excelwiz.co.il/#contactme" TargetMode="External"/><Relationship Id="rId3" Type="http://schemas.openxmlformats.org/officeDocument/2006/relationships/hyperlink" Target="#&#1488;&#1493;&#1491;&#1493;&#1514;!A1"/><Relationship Id="rId7" Type="http://schemas.openxmlformats.org/officeDocument/2006/relationships/image" Target="../media/image7.svg"/><Relationship Id="rId12" Type="http://schemas.openxmlformats.org/officeDocument/2006/relationships/image" Target="../media/image21.png"/><Relationship Id="rId17" Type="http://schemas.openxmlformats.org/officeDocument/2006/relationships/image" Target="../media/image24.png"/><Relationship Id="rId2" Type="http://schemas.openxmlformats.org/officeDocument/2006/relationships/hyperlink" Target="#&#1492;&#1490;&#1491;&#1512;&#1493;&#1514;!E7"/><Relationship Id="rId16" Type="http://schemas.openxmlformats.org/officeDocument/2006/relationships/hyperlink" Target="https://www.facebook.com/TheExcelWiz" TargetMode="External"/><Relationship Id="rId1" Type="http://schemas.openxmlformats.org/officeDocument/2006/relationships/hyperlink" Target="#'&#1490;&#1500;&#1497;&#1493;&#1503; &#1513;&#1506;&#1493;&#1514;'!D1"/><Relationship Id="rId6" Type="http://schemas.openxmlformats.org/officeDocument/2006/relationships/image" Target="../media/image6.png"/><Relationship Id="rId11" Type="http://schemas.openxmlformats.org/officeDocument/2006/relationships/hyperlink" Target="https://g.page/r/CYyZkbv5rzDUEBI" TargetMode="External"/><Relationship Id="rId5" Type="http://schemas.openxmlformats.org/officeDocument/2006/relationships/image" Target="../media/image5.svg"/><Relationship Id="rId15" Type="http://schemas.openxmlformats.org/officeDocument/2006/relationships/image" Target="../media/image23.emf"/><Relationship Id="rId10" Type="http://schemas.openxmlformats.org/officeDocument/2006/relationships/image" Target="../media/image20.png"/><Relationship Id="rId4" Type="http://schemas.openxmlformats.org/officeDocument/2006/relationships/image" Target="../media/image4.png"/><Relationship Id="rId9" Type="http://schemas.openxmlformats.org/officeDocument/2006/relationships/image" Target="../media/image9.svg"/><Relationship Id="rId14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1552578</xdr:colOff>
      <xdr:row>104</xdr:row>
      <xdr:rowOff>84604</xdr:rowOff>
    </xdr:to>
    <xdr:sp macro="" textlink="">
      <xdr:nvSpPr>
        <xdr:cNvPr id="13" name="Rectangle 1">
          <a:extLst>
            <a:ext uri="{FF2B5EF4-FFF2-40B4-BE49-F238E27FC236}">
              <a16:creationId xmlns:a16="http://schemas.microsoft.com/office/drawing/2014/main" id="{D2CA75A6-3D0B-4469-8C27-D84E7DB66F49}"/>
            </a:ext>
          </a:extLst>
        </xdr:cNvPr>
        <xdr:cNvSpPr/>
      </xdr:nvSpPr>
      <xdr:spPr>
        <a:xfrm flipH="1">
          <a:off x="11235251847" y="0"/>
          <a:ext cx="1552578" cy="20106154"/>
        </a:xfrm>
        <a:prstGeom prst="rect">
          <a:avLst/>
        </a:prstGeom>
        <a:solidFill>
          <a:schemeClr val="bg1"/>
        </a:solidFill>
        <a:ln>
          <a:noFill/>
        </a:ln>
        <a:effectLst>
          <a:outerShdw blurRad="50800" dist="38100" dir="8100000" algn="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oneCellAnchor>
    <xdr:from>
      <xdr:col>1</xdr:col>
      <xdr:colOff>1038225</xdr:colOff>
      <xdr:row>5</xdr:row>
      <xdr:rowOff>152400</xdr:rowOff>
    </xdr:from>
    <xdr:ext cx="295275" cy="295275"/>
    <xdr:pic>
      <xdr:nvPicPr>
        <xdr:cNvPr id="14" name="גרפיקה 13" descr="תיבת סימון עם v עם מילוי מלא">
          <a:extLst>
            <a:ext uri="{FF2B5EF4-FFF2-40B4-BE49-F238E27FC236}">
              <a16:creationId xmlns:a16="http://schemas.microsoft.com/office/drawing/2014/main" id="{6EC66A1E-52F5-4CD2-BBE1-5054127F99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1237804550" y="1562100"/>
          <a:ext cx="295275" cy="295275"/>
        </a:xfrm>
        <a:prstGeom prst="rect">
          <a:avLst/>
        </a:prstGeom>
      </xdr:spPr>
    </xdr:pic>
    <xdr:clientData/>
  </xdr:oneCellAnchor>
  <xdr:absoluteAnchor>
    <xdr:pos x="0" y="2085974"/>
    <xdr:ext cx="1590674" cy="371475"/>
    <xdr:sp macro="" textlink="">
      <xdr:nvSpPr>
        <xdr:cNvPr id="19" name="Freeform: Shape 2">
          <a:extLst>
            <a:ext uri="{FF2B5EF4-FFF2-40B4-BE49-F238E27FC236}">
              <a16:creationId xmlns:a16="http://schemas.microsoft.com/office/drawing/2014/main" id="{B12C17C1-3370-4335-9C38-0DC2EB782947}"/>
            </a:ext>
          </a:extLst>
        </xdr:cNvPr>
        <xdr:cNvSpPr/>
      </xdr:nvSpPr>
      <xdr:spPr>
        <a:xfrm flipH="1">
          <a:off x="11235213751" y="2085974"/>
          <a:ext cx="1590674" cy="371475"/>
        </a:xfrm>
        <a:custGeom>
          <a:avLst/>
          <a:gdLst>
            <a:gd name="connsiteX0" fmla="*/ 0 w 2264319"/>
            <a:gd name="connsiteY0" fmla="*/ 0 h 555812"/>
            <a:gd name="connsiteX1" fmla="*/ 2189612 w 2264319"/>
            <a:gd name="connsiteY1" fmla="*/ 0 h 555812"/>
            <a:gd name="connsiteX2" fmla="*/ 2264319 w 2264319"/>
            <a:gd name="connsiteY2" fmla="*/ 74707 h 555812"/>
            <a:gd name="connsiteX3" fmla="*/ 2264319 w 2264319"/>
            <a:gd name="connsiteY3" fmla="*/ 481105 h 555812"/>
            <a:gd name="connsiteX4" fmla="*/ 2189612 w 2264319"/>
            <a:gd name="connsiteY4" fmla="*/ 555812 h 555812"/>
            <a:gd name="connsiteX5" fmla="*/ 0 w 2264319"/>
            <a:gd name="connsiteY5" fmla="*/ 555812 h 555812"/>
            <a:gd name="connsiteX6" fmla="*/ 0 w 2264319"/>
            <a:gd name="connsiteY6" fmla="*/ 0 h 55581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</a:cxnLst>
          <a:rect l="l" t="t" r="r" b="b"/>
          <a:pathLst>
            <a:path w="2264319" h="555812">
              <a:moveTo>
                <a:pt x="0" y="0"/>
              </a:moveTo>
              <a:lnTo>
                <a:pt x="2189612" y="0"/>
              </a:lnTo>
              <a:cubicBezTo>
                <a:pt x="2230872" y="0"/>
                <a:pt x="2264319" y="33447"/>
                <a:pt x="2264319" y="74707"/>
              </a:cubicBezTo>
              <a:lnTo>
                <a:pt x="2264319" y="481105"/>
              </a:lnTo>
              <a:cubicBezTo>
                <a:pt x="2264319" y="522365"/>
                <a:pt x="2230872" y="555812"/>
                <a:pt x="2189612" y="555812"/>
              </a:cubicBezTo>
              <a:lnTo>
                <a:pt x="0" y="555812"/>
              </a:lnTo>
              <a:lnTo>
                <a:pt x="0" y="0"/>
              </a:lnTo>
              <a:close/>
            </a:path>
          </a:pathLst>
        </a:custGeom>
        <a:gradFill flip="none" rotWithShape="1">
          <a:gsLst>
            <a:gs pos="100000">
              <a:srgbClr val="0070C0"/>
            </a:gs>
            <a:gs pos="0">
              <a:schemeClr val="accent5">
                <a:lumMod val="60000"/>
                <a:lumOff val="40000"/>
              </a:schemeClr>
            </a:gs>
          </a:gsLst>
          <a:lin ang="0" scaled="0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>
          <a:noAutofit/>
        </a:bodyPr>
        <a:lstStyle>
          <a:defPPr>
            <a:defRPr lang="ru-RU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ru-RU"/>
        </a:p>
      </xdr:txBody>
    </xdr:sp>
    <xdr:clientData/>
  </xdr:absoluteAnchor>
  <xdr:absoluteAnchor>
    <xdr:pos x="342793" y="1543050"/>
    <xdr:ext cx="1171683" cy="485775"/>
    <xdr:sp macro="" textlink="">
      <xdr:nvSpPr>
        <xdr:cNvPr id="20" name="TextBox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F8C9EF5-608F-473E-82E9-C0557800F6A7}"/>
            </a:ext>
          </a:extLst>
        </xdr:cNvPr>
        <xdr:cNvSpPr txBox="1"/>
      </xdr:nvSpPr>
      <xdr:spPr>
        <a:xfrm>
          <a:off x="11235289949" y="1543050"/>
          <a:ext cx="1171683" cy="4857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r"/>
          <a:r>
            <a:rPr lang="he-IL" b="0" i="0" u="none" strike="noStrike">
              <a:solidFill>
                <a:sysClr val="windowText" lastClr="000000"/>
              </a:solidFill>
              <a:ea typeface="Tahoma" panose="020B0604030504040204" pitchFamily="34" charset="0"/>
              <a:cs typeface="Segoe UI Semibold" panose="020B0702040204020203" pitchFamily="34" charset="0"/>
            </a:rPr>
            <a:t>גליון</a:t>
          </a:r>
          <a:r>
            <a:rPr lang="he-IL" b="0" i="0" u="none" strike="noStrike" baseline="0">
              <a:solidFill>
                <a:sysClr val="windowText" lastClr="000000"/>
              </a:solidFill>
              <a:ea typeface="Tahoma" panose="020B0604030504040204" pitchFamily="34" charset="0"/>
              <a:cs typeface="Segoe UI Semibold" panose="020B0702040204020203" pitchFamily="34" charset="0"/>
            </a:rPr>
            <a:t> שעות</a:t>
          </a:r>
          <a:endParaRPr lang="en-US" b="0" i="0" u="none" strike="noStrike">
            <a:solidFill>
              <a:sysClr val="windowText" lastClr="000000"/>
            </a:solidFill>
            <a:ea typeface="Tahoma" panose="020B0604030504040204" pitchFamily="34" charset="0"/>
            <a:cs typeface="Segoe UI Semibold" panose="020B0702040204020203" pitchFamily="34" charset="0"/>
          </a:endParaRPr>
        </a:p>
      </xdr:txBody>
    </xdr:sp>
    <xdr:clientData/>
  </xdr:absoluteAnchor>
  <xdr:absoluteAnchor>
    <xdr:pos x="523876" y="838200"/>
    <xdr:ext cx="394875" cy="371475"/>
    <xdr:sp macro="" textlink="">
      <xdr:nvSpPr>
        <xdr:cNvPr id="21" name="Freeform: Shape 4">
          <a:extLst>
            <a:ext uri="{FF2B5EF4-FFF2-40B4-BE49-F238E27FC236}">
              <a16:creationId xmlns:a16="http://schemas.microsoft.com/office/drawing/2014/main" id="{9029A387-F512-4862-BE7A-08D9F4ADC2FD}"/>
            </a:ext>
          </a:extLst>
        </xdr:cNvPr>
        <xdr:cNvSpPr/>
      </xdr:nvSpPr>
      <xdr:spPr>
        <a:xfrm>
          <a:off x="11235885674" y="838200"/>
          <a:ext cx="394875" cy="371475"/>
        </a:xfrm>
        <a:custGeom>
          <a:avLst/>
          <a:gdLst>
            <a:gd name="connsiteX0" fmla="*/ 478368 w 2434877"/>
            <a:gd name="connsiteY0" fmla="*/ 1660447 h 2669419"/>
            <a:gd name="connsiteX1" fmla="*/ 478368 w 2434877"/>
            <a:gd name="connsiteY1" fmla="*/ 2669419 h 2669419"/>
            <a:gd name="connsiteX2" fmla="*/ 4662 w 2434877"/>
            <a:gd name="connsiteY2" fmla="*/ 2669419 h 2669419"/>
            <a:gd name="connsiteX3" fmla="*/ 14134 w 2434877"/>
            <a:gd name="connsiteY3" fmla="*/ 2124668 h 2669419"/>
            <a:gd name="connsiteX4" fmla="*/ 805273 w 2434877"/>
            <a:gd name="connsiteY4" fmla="*/ 1333554 h 2669419"/>
            <a:gd name="connsiteX5" fmla="*/ 1072919 w 2434877"/>
            <a:gd name="connsiteY5" fmla="*/ 1601215 h 2669419"/>
            <a:gd name="connsiteX6" fmla="*/ 1072919 w 2434877"/>
            <a:gd name="connsiteY6" fmla="*/ 2664691 h 2669419"/>
            <a:gd name="connsiteX7" fmla="*/ 606315 w 2434877"/>
            <a:gd name="connsiteY7" fmla="*/ 2669407 h 2669419"/>
            <a:gd name="connsiteX8" fmla="*/ 606315 w 2434877"/>
            <a:gd name="connsiteY8" fmla="*/ 1532527 h 2669419"/>
            <a:gd name="connsiteX9" fmla="*/ 1681683 w 2434877"/>
            <a:gd name="connsiteY9" fmla="*/ 1139327 h 2669419"/>
            <a:gd name="connsiteX10" fmla="*/ 1681683 w 2434877"/>
            <a:gd name="connsiteY10" fmla="*/ 2669400 h 2669419"/>
            <a:gd name="connsiteX11" fmla="*/ 1217448 w 2434877"/>
            <a:gd name="connsiteY11" fmla="*/ 2659932 h 2669419"/>
            <a:gd name="connsiteX12" fmla="*/ 1217448 w 2434877"/>
            <a:gd name="connsiteY12" fmla="*/ 1603584 h 2669419"/>
            <a:gd name="connsiteX13" fmla="*/ 2288060 w 2434877"/>
            <a:gd name="connsiteY13" fmla="*/ 528130 h 2669419"/>
            <a:gd name="connsiteX14" fmla="*/ 2288060 w 2434877"/>
            <a:gd name="connsiteY14" fmla="*/ 2659908 h 2669419"/>
            <a:gd name="connsiteX15" fmla="*/ 1814372 w 2434877"/>
            <a:gd name="connsiteY15" fmla="*/ 2664660 h 2669419"/>
            <a:gd name="connsiteX16" fmla="*/ 1814372 w 2434877"/>
            <a:gd name="connsiteY16" fmla="*/ 1001818 h 2669419"/>
            <a:gd name="connsiteX17" fmla="*/ 1987216 w 2434877"/>
            <a:gd name="connsiteY17" fmla="*/ 0 h 2669419"/>
            <a:gd name="connsiteX18" fmla="*/ 2434877 w 2434877"/>
            <a:gd name="connsiteY18" fmla="*/ 0 h 2669419"/>
            <a:gd name="connsiteX19" fmla="*/ 2434877 w 2434877"/>
            <a:gd name="connsiteY19" fmla="*/ 461881 h 2669419"/>
            <a:gd name="connsiteX20" fmla="*/ 2323528 w 2434877"/>
            <a:gd name="connsiteY20" fmla="*/ 350532 h 2669419"/>
            <a:gd name="connsiteX21" fmla="*/ 1141637 w 2434877"/>
            <a:gd name="connsiteY21" fmla="*/ 1532450 h 2669419"/>
            <a:gd name="connsiteX22" fmla="*/ 817147 w 2434877"/>
            <a:gd name="connsiteY22" fmla="*/ 1207945 h 2669419"/>
            <a:gd name="connsiteX23" fmla="*/ 0 w 2434877"/>
            <a:gd name="connsiteY23" fmla="*/ 2001422 h 2669419"/>
            <a:gd name="connsiteX24" fmla="*/ 0 w 2434877"/>
            <a:gd name="connsiteY24" fmla="*/ 1532450 h 2669419"/>
            <a:gd name="connsiteX25" fmla="*/ 805303 w 2434877"/>
            <a:gd name="connsiteY25" fmla="*/ 727129 h 2669419"/>
            <a:gd name="connsiteX26" fmla="*/ 1146374 w 2434877"/>
            <a:gd name="connsiteY26" fmla="*/ 1068193 h 2669419"/>
            <a:gd name="connsiteX27" fmla="*/ 2100904 w 2434877"/>
            <a:gd name="connsiteY27" fmla="*/ 113688 h 266941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  <a:cxn ang="0">
              <a:pos x="connsiteX24" y="connsiteY24"/>
            </a:cxn>
            <a:cxn ang="0">
              <a:pos x="connsiteX25" y="connsiteY25"/>
            </a:cxn>
            <a:cxn ang="0">
              <a:pos x="connsiteX26" y="connsiteY26"/>
            </a:cxn>
            <a:cxn ang="0">
              <a:pos x="connsiteX27" y="connsiteY27"/>
            </a:cxn>
          </a:cxnLst>
          <a:rect l="l" t="t" r="r" b="b"/>
          <a:pathLst>
            <a:path w="2434877" h="2669419">
              <a:moveTo>
                <a:pt x="478368" y="1660447"/>
              </a:moveTo>
              <a:lnTo>
                <a:pt x="478368" y="2669419"/>
              </a:lnTo>
              <a:lnTo>
                <a:pt x="4662" y="2669419"/>
              </a:lnTo>
              <a:lnTo>
                <a:pt x="14134" y="2124668"/>
              </a:lnTo>
              <a:close/>
              <a:moveTo>
                <a:pt x="805273" y="1333554"/>
              </a:moveTo>
              <a:lnTo>
                <a:pt x="1072919" y="1601215"/>
              </a:lnTo>
              <a:lnTo>
                <a:pt x="1072919" y="2664691"/>
              </a:lnTo>
              <a:lnTo>
                <a:pt x="606315" y="2669407"/>
              </a:lnTo>
              <a:lnTo>
                <a:pt x="606315" y="1532527"/>
              </a:lnTo>
              <a:close/>
              <a:moveTo>
                <a:pt x="1681683" y="1139327"/>
              </a:moveTo>
              <a:lnTo>
                <a:pt x="1681683" y="2669400"/>
              </a:lnTo>
              <a:lnTo>
                <a:pt x="1217448" y="2659932"/>
              </a:lnTo>
              <a:lnTo>
                <a:pt x="1217448" y="1603584"/>
              </a:lnTo>
              <a:close/>
              <a:moveTo>
                <a:pt x="2288060" y="528130"/>
              </a:moveTo>
              <a:lnTo>
                <a:pt x="2288060" y="2659908"/>
              </a:lnTo>
              <a:lnTo>
                <a:pt x="1814372" y="2664660"/>
              </a:lnTo>
              <a:lnTo>
                <a:pt x="1814372" y="1001818"/>
              </a:lnTo>
              <a:close/>
              <a:moveTo>
                <a:pt x="1987216" y="0"/>
              </a:moveTo>
              <a:lnTo>
                <a:pt x="2434877" y="0"/>
              </a:lnTo>
              <a:lnTo>
                <a:pt x="2434877" y="461881"/>
              </a:lnTo>
              <a:lnTo>
                <a:pt x="2323528" y="350532"/>
              </a:lnTo>
              <a:lnTo>
                <a:pt x="1141637" y="1532450"/>
              </a:lnTo>
              <a:lnTo>
                <a:pt x="817147" y="1207945"/>
              </a:lnTo>
              <a:lnTo>
                <a:pt x="0" y="2001422"/>
              </a:lnTo>
              <a:lnTo>
                <a:pt x="0" y="1532450"/>
              </a:lnTo>
              <a:lnTo>
                <a:pt x="805303" y="727129"/>
              </a:lnTo>
              <a:lnTo>
                <a:pt x="1146374" y="1068193"/>
              </a:lnTo>
              <a:lnTo>
                <a:pt x="2100904" y="113688"/>
              </a:lnTo>
              <a:close/>
            </a:path>
          </a:pathLst>
        </a:custGeom>
        <a:solidFill>
          <a:schemeClr val="bg1"/>
        </a:solidFill>
        <a:ln w="6350" cap="flat">
          <a:solidFill>
            <a:schemeClr val="tx1">
              <a:lumMod val="65000"/>
              <a:lumOff val="35000"/>
              <a:alpha val="82000"/>
            </a:schemeClr>
          </a:solidFill>
          <a:prstDash val="solid"/>
          <a:miter/>
        </a:ln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ru-RU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ru-RU"/>
        </a:p>
      </xdr:txBody>
    </xdr:sp>
    <xdr:clientData/>
  </xdr:absoluteAnchor>
  <xdr:absoluteAnchor>
    <xdr:pos x="352318" y="2047876"/>
    <xdr:ext cx="1171683" cy="428624"/>
    <xdr:sp macro="" textlink="">
      <xdr:nvSpPr>
        <xdr:cNvPr id="22" name="TextBox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9F804F1-75A4-4FC4-B7A4-35D6D96597B6}"/>
            </a:ext>
          </a:extLst>
        </xdr:cNvPr>
        <xdr:cNvSpPr txBox="1"/>
      </xdr:nvSpPr>
      <xdr:spPr>
        <a:xfrm>
          <a:off x="11235280424" y="2047876"/>
          <a:ext cx="1171683" cy="4286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r"/>
          <a:r>
            <a:rPr lang="he-IL" b="0" i="0" u="none" strike="noStrike">
              <a:solidFill>
                <a:schemeClr val="bg1"/>
              </a:solidFill>
              <a:ea typeface="Tahoma" panose="020B0604030504040204" pitchFamily="34" charset="0"/>
              <a:cs typeface="Segoe UI Semibold" panose="020B0702040204020203" pitchFamily="34" charset="0"/>
            </a:rPr>
            <a:t>הגדרות</a:t>
          </a:r>
          <a:endParaRPr lang="en-US" b="0" i="0" u="none" strike="noStrike">
            <a:solidFill>
              <a:schemeClr val="bg1"/>
            </a:solidFill>
            <a:ea typeface="Tahoma" panose="020B0604030504040204" pitchFamily="34" charset="0"/>
            <a:cs typeface="Segoe UI Semibold" panose="020B0702040204020203" pitchFamily="34" charset="0"/>
          </a:endParaRPr>
        </a:p>
      </xdr:txBody>
    </xdr:sp>
    <xdr:clientData/>
  </xdr:absoluteAnchor>
  <xdr:absoluteAnchor>
    <xdr:pos x="362599" y="2495550"/>
    <xdr:ext cx="1143216" cy="480059"/>
    <xdr:sp macro="" textlink="">
      <xdr:nvSpPr>
        <xdr:cNvPr id="23" name="TextBox 1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7F6667B-A280-45AA-A605-D66DDC2A7E1F}"/>
            </a:ext>
          </a:extLst>
        </xdr:cNvPr>
        <xdr:cNvSpPr txBox="1"/>
      </xdr:nvSpPr>
      <xdr:spPr>
        <a:xfrm>
          <a:off x="11235298610" y="2495550"/>
          <a:ext cx="1143216" cy="48005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r"/>
          <a:r>
            <a:rPr lang="he-IL" b="0" i="0" u="none" strike="noStrike">
              <a:ea typeface="Tahoma" panose="020B0604030504040204" pitchFamily="34" charset="0"/>
              <a:cs typeface="Segoe UI Semibold" panose="020B0702040204020203" pitchFamily="34" charset="0"/>
            </a:rPr>
            <a:t>אודות</a:t>
          </a:r>
          <a:endParaRPr lang="en-US" b="0" i="0" u="none" strike="noStrike">
            <a:ea typeface="Tahoma" panose="020B0604030504040204" pitchFamily="34" charset="0"/>
            <a:cs typeface="Segoe UI Semibold" panose="020B0702040204020203" pitchFamily="34" charset="0"/>
          </a:endParaRPr>
        </a:p>
      </xdr:txBody>
    </xdr:sp>
    <xdr:clientData/>
  </xdr:absoluteAnchor>
  <xdr:absoluteAnchor>
    <xdr:pos x="0" y="238125"/>
    <xdr:ext cx="1571625" cy="457200"/>
    <xdr:sp macro="" textlink="">
      <xdr:nvSpPr>
        <xdr:cNvPr id="24" name="TextBox 21">
          <a:extLst>
            <a:ext uri="{FF2B5EF4-FFF2-40B4-BE49-F238E27FC236}">
              <a16:creationId xmlns:a16="http://schemas.microsoft.com/office/drawing/2014/main" id="{375A9EEC-DF9C-4230-BDC9-AED3925CFD8C}"/>
            </a:ext>
          </a:extLst>
        </xdr:cNvPr>
        <xdr:cNvSpPr txBox="1"/>
      </xdr:nvSpPr>
      <xdr:spPr>
        <a:xfrm>
          <a:off x="11235232800" y="238125"/>
          <a:ext cx="1571625" cy="457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ctr"/>
          <a:r>
            <a:rPr lang="he-IL" sz="1000" b="0" i="0" u="none" strike="noStrike">
              <a:solidFill>
                <a:schemeClr val="accent5"/>
              </a:solidFill>
              <a:latin typeface="Segoe UI Semibold" panose="020B0702040204020203" pitchFamily="34" charset="0"/>
              <a:ea typeface="Tahoma" panose="020B0604030504040204" pitchFamily="34" charset="0"/>
              <a:cs typeface="Segoe UI Semibold" panose="020B0702040204020203" pitchFamily="34" charset="0"/>
            </a:rPr>
            <a:t>אקסלים חכמים </a:t>
          </a:r>
        </a:p>
        <a:p>
          <a:pPr marL="0" indent="0" algn="ctr"/>
          <a:r>
            <a:rPr lang="he-IL" sz="1000" b="0" i="0" u="none" strike="noStrike">
              <a:solidFill>
                <a:schemeClr val="accent5"/>
              </a:solidFill>
              <a:latin typeface="Segoe UI Semibold" panose="020B0702040204020203" pitchFamily="34" charset="0"/>
              <a:ea typeface="Tahoma" panose="020B0604030504040204" pitchFamily="34" charset="0"/>
              <a:cs typeface="Segoe UI Semibold" panose="020B0702040204020203" pitchFamily="34" charset="0"/>
            </a:rPr>
            <a:t>לניהול העסק</a:t>
          </a:r>
          <a:endParaRPr lang="en-IL" sz="1000" b="0" i="0" u="none" strike="noStrike">
            <a:solidFill>
              <a:schemeClr val="accent5"/>
            </a:solidFill>
            <a:latin typeface="Segoe UI Semibold" panose="020B0702040204020203" pitchFamily="34" charset="0"/>
            <a:ea typeface="Tahoma" panose="020B0604030504040204" pitchFamily="34" charset="0"/>
            <a:cs typeface="Segoe UI Semibold" panose="020B0702040204020203" pitchFamily="34" charset="0"/>
          </a:endParaRPr>
        </a:p>
      </xdr:txBody>
    </xdr:sp>
    <xdr:clientData/>
  </xdr:absoluteAnchor>
  <xdr:absoluteAnchor>
    <xdr:pos x="28576" y="2571749"/>
    <xdr:ext cx="342899" cy="342899"/>
    <xdr:pic>
      <xdr:nvPicPr>
        <xdr:cNvPr id="25" name="גרפיקה 24" descr="שאלות קו מיתאר">
          <a:extLst>
            <a:ext uri="{FF2B5EF4-FFF2-40B4-BE49-F238E27FC236}">
              <a16:creationId xmlns:a16="http://schemas.microsoft.com/office/drawing/2014/main" id="{7E6BCC9E-C845-45CA-95F6-50EFD2E6D9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>
          <a:off x="11236432950" y="2571749"/>
          <a:ext cx="342899" cy="342899"/>
        </a:xfrm>
        <a:prstGeom prst="rect">
          <a:avLst/>
        </a:prstGeom>
      </xdr:spPr>
    </xdr:pic>
    <xdr:clientData/>
  </xdr:absoluteAnchor>
  <xdr:twoCellAnchor editAs="absolute">
    <xdr:from>
      <xdr:col>0</xdr:col>
      <xdr:colOff>38100</xdr:colOff>
      <xdr:row>8</xdr:row>
      <xdr:rowOff>85725</xdr:rowOff>
    </xdr:from>
    <xdr:to>
      <xdr:col>0</xdr:col>
      <xdr:colOff>400050</xdr:colOff>
      <xdr:row>10</xdr:row>
      <xdr:rowOff>47625</xdr:rowOff>
    </xdr:to>
    <xdr:pic>
      <xdr:nvPicPr>
        <xdr:cNvPr id="26" name="Graphic 20" descr="Single gear with solid fill">
          <a:extLst>
            <a:ext uri="{FF2B5EF4-FFF2-40B4-BE49-F238E27FC236}">
              <a16:creationId xmlns:a16="http://schemas.microsoft.com/office/drawing/2014/main" id="{CE94B8A2-AAE9-4B6B-8F4A-ABC31EF1D9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96DAC541-7B7A-43D3-8B79-37D633B846F1}">
              <asvg:svgBlip xmlns:asvg="http://schemas.microsoft.com/office/drawing/2016/SVG/main" r:embed="rId9"/>
            </a:ext>
          </a:extLst>
        </a:blip>
        <a:stretch>
          <a:fillRect/>
        </a:stretch>
      </xdr:blipFill>
      <xdr:spPr>
        <a:xfrm>
          <a:off x="11236404375" y="2095500"/>
          <a:ext cx="361950" cy="361950"/>
        </a:xfrm>
        <a:prstGeom prst="rect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0</xdr:col>
      <xdr:colOff>38099</xdr:colOff>
      <xdr:row>6</xdr:row>
      <xdr:rowOff>28575</xdr:rowOff>
    </xdr:from>
    <xdr:to>
      <xdr:col>0</xdr:col>
      <xdr:colOff>371473</xdr:colOff>
      <xdr:row>7</xdr:row>
      <xdr:rowOff>161924</xdr:rowOff>
    </xdr:to>
    <xdr:pic>
      <xdr:nvPicPr>
        <xdr:cNvPr id="27" name="גרפיקה 26" descr="לוח עם פריטים מסומנים ב- v עם מילוי מלא">
          <a:extLst>
            <a:ext uri="{FF2B5EF4-FFF2-40B4-BE49-F238E27FC236}">
              <a16:creationId xmlns:a16="http://schemas.microsoft.com/office/drawing/2014/main" id="{E2468745-F98E-44A3-9179-FC6F1EA084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96DAC541-7B7A-43D3-8B79-37D633B846F1}">
              <asvg:svgBlip xmlns:asvg="http://schemas.microsoft.com/office/drawing/2016/SVG/main" r:embed="rId11"/>
            </a:ext>
          </a:extLst>
        </a:blip>
        <a:stretch>
          <a:fillRect/>
        </a:stretch>
      </xdr:blipFill>
      <xdr:spPr>
        <a:xfrm>
          <a:off x="11236432952" y="1638300"/>
          <a:ext cx="333374" cy="333374"/>
        </a:xfrm>
        <a:prstGeom prst="rect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1</xdr:col>
      <xdr:colOff>1100268</xdr:colOff>
      <xdr:row>20</xdr:row>
      <xdr:rowOff>142874</xdr:rowOff>
    </xdr:from>
    <xdr:to>
      <xdr:col>2</xdr:col>
      <xdr:colOff>247396</xdr:colOff>
      <xdr:row>22</xdr:row>
      <xdr:rowOff>104436</xdr:rowOff>
    </xdr:to>
    <xdr:pic>
      <xdr:nvPicPr>
        <xdr:cNvPr id="30" name="גרפיקה 29" descr="הערה חשובה עם מילוי מלא">
          <a:extLst>
            <a:ext uri="{FF2B5EF4-FFF2-40B4-BE49-F238E27FC236}">
              <a16:creationId xmlns:a16="http://schemas.microsoft.com/office/drawing/2014/main" id="{312C948D-400D-8E99-B27E-BA65CFB66C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96DAC541-7B7A-43D3-8B79-37D633B846F1}">
              <asvg:svgBlip xmlns:asvg="http://schemas.microsoft.com/office/drawing/2016/SVG/main" r:embed="rId13"/>
            </a:ext>
          </a:extLst>
        </a:blip>
        <a:stretch>
          <a:fillRect/>
        </a:stretch>
      </xdr:blipFill>
      <xdr:spPr>
        <a:xfrm flipH="1">
          <a:off x="11234090054" y="4610099"/>
          <a:ext cx="252028" cy="333037"/>
        </a:xfrm>
        <a:prstGeom prst="rect">
          <a:avLst/>
        </a:prstGeom>
      </xdr:spPr>
    </xdr:pic>
    <xdr:clientData/>
  </xdr:twoCellAnchor>
  <xdr:twoCellAnchor editAs="oneCell">
    <xdr:from>
      <xdr:col>5</xdr:col>
      <xdr:colOff>1562100</xdr:colOff>
      <xdr:row>11</xdr:row>
      <xdr:rowOff>9525</xdr:rowOff>
    </xdr:from>
    <xdr:to>
      <xdr:col>7</xdr:col>
      <xdr:colOff>257175</xdr:colOff>
      <xdr:row>12</xdr:row>
      <xdr:rowOff>114300</xdr:rowOff>
    </xdr:to>
    <xdr:sp macro="" textlink="">
      <xdr:nvSpPr>
        <xdr:cNvPr id="1027" name="AutoShape 3">
          <a:extLst>
            <a:ext uri="{FF2B5EF4-FFF2-40B4-BE49-F238E27FC236}">
              <a16:creationId xmlns:a16="http://schemas.microsoft.com/office/drawing/2014/main" id="{8F6719F3-D21A-0B37-E145-C72AE5DC77FA}"/>
            </a:ext>
          </a:extLst>
        </xdr:cNvPr>
        <xdr:cNvSpPr>
          <a:spLocks noChangeAspect="1" noChangeArrowheads="1"/>
        </xdr:cNvSpPr>
      </xdr:nvSpPr>
      <xdr:spPr bwMode="auto">
        <a:xfrm>
          <a:off x="11228717700" y="2619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1552578</xdr:colOff>
      <xdr:row>81</xdr:row>
      <xdr:rowOff>141754</xdr:rowOff>
    </xdr:to>
    <xdr:sp macro="" textlink="">
      <xdr:nvSpPr>
        <xdr:cNvPr id="19" name="Rectangle 1">
          <a:extLst>
            <a:ext uri="{FF2B5EF4-FFF2-40B4-BE49-F238E27FC236}">
              <a16:creationId xmlns:a16="http://schemas.microsoft.com/office/drawing/2014/main" id="{03ED1ECF-B75F-49CE-8428-1800E1B1406F}"/>
            </a:ext>
          </a:extLst>
        </xdr:cNvPr>
        <xdr:cNvSpPr/>
      </xdr:nvSpPr>
      <xdr:spPr>
        <a:xfrm flipH="1">
          <a:off x="9834495822" y="0"/>
          <a:ext cx="1552578" cy="20106154"/>
        </a:xfrm>
        <a:prstGeom prst="rect">
          <a:avLst/>
        </a:prstGeom>
        <a:solidFill>
          <a:schemeClr val="bg1"/>
        </a:solidFill>
        <a:ln>
          <a:noFill/>
        </a:ln>
        <a:effectLst>
          <a:outerShdw blurRad="50800" dist="38100" dir="8100000" algn="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absoluteAnchor>
    <xdr:pos x="0" y="1628774"/>
    <xdr:ext cx="1590674" cy="371475"/>
    <xdr:sp macro="" textlink="">
      <xdr:nvSpPr>
        <xdr:cNvPr id="10" name="Freeform: Shape 2">
          <a:extLst>
            <a:ext uri="{FF2B5EF4-FFF2-40B4-BE49-F238E27FC236}">
              <a16:creationId xmlns:a16="http://schemas.microsoft.com/office/drawing/2014/main" id="{BC0769D8-D5C5-4E36-A23A-0F91491B0505}"/>
            </a:ext>
          </a:extLst>
        </xdr:cNvPr>
        <xdr:cNvSpPr/>
      </xdr:nvSpPr>
      <xdr:spPr>
        <a:xfrm flipH="1">
          <a:off x="9834457726" y="1628774"/>
          <a:ext cx="1590674" cy="371475"/>
        </a:xfrm>
        <a:custGeom>
          <a:avLst/>
          <a:gdLst>
            <a:gd name="connsiteX0" fmla="*/ 0 w 2264319"/>
            <a:gd name="connsiteY0" fmla="*/ 0 h 555812"/>
            <a:gd name="connsiteX1" fmla="*/ 2189612 w 2264319"/>
            <a:gd name="connsiteY1" fmla="*/ 0 h 555812"/>
            <a:gd name="connsiteX2" fmla="*/ 2264319 w 2264319"/>
            <a:gd name="connsiteY2" fmla="*/ 74707 h 555812"/>
            <a:gd name="connsiteX3" fmla="*/ 2264319 w 2264319"/>
            <a:gd name="connsiteY3" fmla="*/ 481105 h 555812"/>
            <a:gd name="connsiteX4" fmla="*/ 2189612 w 2264319"/>
            <a:gd name="connsiteY4" fmla="*/ 555812 h 555812"/>
            <a:gd name="connsiteX5" fmla="*/ 0 w 2264319"/>
            <a:gd name="connsiteY5" fmla="*/ 555812 h 555812"/>
            <a:gd name="connsiteX6" fmla="*/ 0 w 2264319"/>
            <a:gd name="connsiteY6" fmla="*/ 0 h 55581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</a:cxnLst>
          <a:rect l="l" t="t" r="r" b="b"/>
          <a:pathLst>
            <a:path w="2264319" h="555812">
              <a:moveTo>
                <a:pt x="0" y="0"/>
              </a:moveTo>
              <a:lnTo>
                <a:pt x="2189612" y="0"/>
              </a:lnTo>
              <a:cubicBezTo>
                <a:pt x="2230872" y="0"/>
                <a:pt x="2264319" y="33447"/>
                <a:pt x="2264319" y="74707"/>
              </a:cubicBezTo>
              <a:lnTo>
                <a:pt x="2264319" y="481105"/>
              </a:lnTo>
              <a:cubicBezTo>
                <a:pt x="2264319" y="522365"/>
                <a:pt x="2230872" y="555812"/>
                <a:pt x="2189612" y="555812"/>
              </a:cubicBezTo>
              <a:lnTo>
                <a:pt x="0" y="555812"/>
              </a:lnTo>
              <a:lnTo>
                <a:pt x="0" y="0"/>
              </a:lnTo>
              <a:close/>
            </a:path>
          </a:pathLst>
        </a:custGeom>
        <a:gradFill flip="none" rotWithShape="1">
          <a:gsLst>
            <a:gs pos="100000">
              <a:srgbClr val="0070C0"/>
            </a:gs>
            <a:gs pos="0">
              <a:schemeClr val="accent5">
                <a:lumMod val="60000"/>
                <a:lumOff val="40000"/>
              </a:schemeClr>
            </a:gs>
          </a:gsLst>
          <a:lin ang="0" scaled="0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>
          <a:noAutofit/>
        </a:bodyPr>
        <a:lstStyle>
          <a:defPPr>
            <a:defRPr lang="ru-RU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ru-RU"/>
        </a:p>
      </xdr:txBody>
    </xdr:sp>
    <xdr:clientData/>
  </xdr:absoluteAnchor>
  <xdr:absoluteAnchor>
    <xdr:pos x="342793" y="1543050"/>
    <xdr:ext cx="1171683" cy="485775"/>
    <xdr:sp macro="" textlink="">
      <xdr:nvSpPr>
        <xdr:cNvPr id="11" name="TextBox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CD1AC6-AFA6-4DCA-BE02-BDE2E911E10B}"/>
            </a:ext>
          </a:extLst>
        </xdr:cNvPr>
        <xdr:cNvSpPr txBox="1"/>
      </xdr:nvSpPr>
      <xdr:spPr>
        <a:xfrm>
          <a:off x="9834533924" y="1543050"/>
          <a:ext cx="1171683" cy="4857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r"/>
          <a:r>
            <a:rPr lang="he-IL" b="0" i="0" u="none" strike="noStrike">
              <a:solidFill>
                <a:schemeClr val="bg1"/>
              </a:solidFill>
              <a:ea typeface="Tahoma" panose="020B0604030504040204" pitchFamily="34" charset="0"/>
              <a:cs typeface="Segoe UI Semibold" panose="020B0702040204020203" pitchFamily="34" charset="0"/>
            </a:rPr>
            <a:t>גליון</a:t>
          </a:r>
          <a:r>
            <a:rPr lang="he-IL" b="0" i="0" u="none" strike="noStrike" baseline="0">
              <a:solidFill>
                <a:schemeClr val="bg1"/>
              </a:solidFill>
              <a:ea typeface="Tahoma" panose="020B0604030504040204" pitchFamily="34" charset="0"/>
              <a:cs typeface="Segoe UI Semibold" panose="020B0702040204020203" pitchFamily="34" charset="0"/>
            </a:rPr>
            <a:t> שעות</a:t>
          </a:r>
          <a:endParaRPr lang="en-US" b="0" i="0" u="none" strike="noStrike">
            <a:solidFill>
              <a:schemeClr val="bg1"/>
            </a:solidFill>
            <a:ea typeface="Tahoma" panose="020B0604030504040204" pitchFamily="34" charset="0"/>
            <a:cs typeface="Segoe UI Semibold" panose="020B0702040204020203" pitchFamily="34" charset="0"/>
          </a:endParaRPr>
        </a:p>
      </xdr:txBody>
    </xdr:sp>
    <xdr:clientData/>
  </xdr:absoluteAnchor>
  <xdr:absoluteAnchor>
    <xdr:pos x="523876" y="838200"/>
    <xdr:ext cx="394875" cy="371475"/>
    <xdr:sp macro="" textlink="">
      <xdr:nvSpPr>
        <xdr:cNvPr id="12" name="Freeform: Shape 4">
          <a:extLst>
            <a:ext uri="{FF2B5EF4-FFF2-40B4-BE49-F238E27FC236}">
              <a16:creationId xmlns:a16="http://schemas.microsoft.com/office/drawing/2014/main" id="{E01511EC-0ED7-4CC3-B8C1-B58C85E25DE8}"/>
            </a:ext>
          </a:extLst>
        </xdr:cNvPr>
        <xdr:cNvSpPr/>
      </xdr:nvSpPr>
      <xdr:spPr>
        <a:xfrm>
          <a:off x="9835129649" y="838200"/>
          <a:ext cx="394875" cy="371475"/>
        </a:xfrm>
        <a:custGeom>
          <a:avLst/>
          <a:gdLst>
            <a:gd name="connsiteX0" fmla="*/ 478368 w 2434877"/>
            <a:gd name="connsiteY0" fmla="*/ 1660447 h 2669419"/>
            <a:gd name="connsiteX1" fmla="*/ 478368 w 2434877"/>
            <a:gd name="connsiteY1" fmla="*/ 2669419 h 2669419"/>
            <a:gd name="connsiteX2" fmla="*/ 4662 w 2434877"/>
            <a:gd name="connsiteY2" fmla="*/ 2669419 h 2669419"/>
            <a:gd name="connsiteX3" fmla="*/ 14134 w 2434877"/>
            <a:gd name="connsiteY3" fmla="*/ 2124668 h 2669419"/>
            <a:gd name="connsiteX4" fmla="*/ 805273 w 2434877"/>
            <a:gd name="connsiteY4" fmla="*/ 1333554 h 2669419"/>
            <a:gd name="connsiteX5" fmla="*/ 1072919 w 2434877"/>
            <a:gd name="connsiteY5" fmla="*/ 1601215 h 2669419"/>
            <a:gd name="connsiteX6" fmla="*/ 1072919 w 2434877"/>
            <a:gd name="connsiteY6" fmla="*/ 2664691 h 2669419"/>
            <a:gd name="connsiteX7" fmla="*/ 606315 w 2434877"/>
            <a:gd name="connsiteY7" fmla="*/ 2669407 h 2669419"/>
            <a:gd name="connsiteX8" fmla="*/ 606315 w 2434877"/>
            <a:gd name="connsiteY8" fmla="*/ 1532527 h 2669419"/>
            <a:gd name="connsiteX9" fmla="*/ 1681683 w 2434877"/>
            <a:gd name="connsiteY9" fmla="*/ 1139327 h 2669419"/>
            <a:gd name="connsiteX10" fmla="*/ 1681683 w 2434877"/>
            <a:gd name="connsiteY10" fmla="*/ 2669400 h 2669419"/>
            <a:gd name="connsiteX11" fmla="*/ 1217448 w 2434877"/>
            <a:gd name="connsiteY11" fmla="*/ 2659932 h 2669419"/>
            <a:gd name="connsiteX12" fmla="*/ 1217448 w 2434877"/>
            <a:gd name="connsiteY12" fmla="*/ 1603584 h 2669419"/>
            <a:gd name="connsiteX13" fmla="*/ 2288060 w 2434877"/>
            <a:gd name="connsiteY13" fmla="*/ 528130 h 2669419"/>
            <a:gd name="connsiteX14" fmla="*/ 2288060 w 2434877"/>
            <a:gd name="connsiteY14" fmla="*/ 2659908 h 2669419"/>
            <a:gd name="connsiteX15" fmla="*/ 1814372 w 2434877"/>
            <a:gd name="connsiteY15" fmla="*/ 2664660 h 2669419"/>
            <a:gd name="connsiteX16" fmla="*/ 1814372 w 2434877"/>
            <a:gd name="connsiteY16" fmla="*/ 1001818 h 2669419"/>
            <a:gd name="connsiteX17" fmla="*/ 1987216 w 2434877"/>
            <a:gd name="connsiteY17" fmla="*/ 0 h 2669419"/>
            <a:gd name="connsiteX18" fmla="*/ 2434877 w 2434877"/>
            <a:gd name="connsiteY18" fmla="*/ 0 h 2669419"/>
            <a:gd name="connsiteX19" fmla="*/ 2434877 w 2434877"/>
            <a:gd name="connsiteY19" fmla="*/ 461881 h 2669419"/>
            <a:gd name="connsiteX20" fmla="*/ 2323528 w 2434877"/>
            <a:gd name="connsiteY20" fmla="*/ 350532 h 2669419"/>
            <a:gd name="connsiteX21" fmla="*/ 1141637 w 2434877"/>
            <a:gd name="connsiteY21" fmla="*/ 1532450 h 2669419"/>
            <a:gd name="connsiteX22" fmla="*/ 817147 w 2434877"/>
            <a:gd name="connsiteY22" fmla="*/ 1207945 h 2669419"/>
            <a:gd name="connsiteX23" fmla="*/ 0 w 2434877"/>
            <a:gd name="connsiteY23" fmla="*/ 2001422 h 2669419"/>
            <a:gd name="connsiteX24" fmla="*/ 0 w 2434877"/>
            <a:gd name="connsiteY24" fmla="*/ 1532450 h 2669419"/>
            <a:gd name="connsiteX25" fmla="*/ 805303 w 2434877"/>
            <a:gd name="connsiteY25" fmla="*/ 727129 h 2669419"/>
            <a:gd name="connsiteX26" fmla="*/ 1146374 w 2434877"/>
            <a:gd name="connsiteY26" fmla="*/ 1068193 h 2669419"/>
            <a:gd name="connsiteX27" fmla="*/ 2100904 w 2434877"/>
            <a:gd name="connsiteY27" fmla="*/ 113688 h 266941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  <a:cxn ang="0">
              <a:pos x="connsiteX24" y="connsiteY24"/>
            </a:cxn>
            <a:cxn ang="0">
              <a:pos x="connsiteX25" y="connsiteY25"/>
            </a:cxn>
            <a:cxn ang="0">
              <a:pos x="connsiteX26" y="connsiteY26"/>
            </a:cxn>
            <a:cxn ang="0">
              <a:pos x="connsiteX27" y="connsiteY27"/>
            </a:cxn>
          </a:cxnLst>
          <a:rect l="l" t="t" r="r" b="b"/>
          <a:pathLst>
            <a:path w="2434877" h="2669419">
              <a:moveTo>
                <a:pt x="478368" y="1660447"/>
              </a:moveTo>
              <a:lnTo>
                <a:pt x="478368" y="2669419"/>
              </a:lnTo>
              <a:lnTo>
                <a:pt x="4662" y="2669419"/>
              </a:lnTo>
              <a:lnTo>
                <a:pt x="14134" y="2124668"/>
              </a:lnTo>
              <a:close/>
              <a:moveTo>
                <a:pt x="805273" y="1333554"/>
              </a:moveTo>
              <a:lnTo>
                <a:pt x="1072919" y="1601215"/>
              </a:lnTo>
              <a:lnTo>
                <a:pt x="1072919" y="2664691"/>
              </a:lnTo>
              <a:lnTo>
                <a:pt x="606315" y="2669407"/>
              </a:lnTo>
              <a:lnTo>
                <a:pt x="606315" y="1532527"/>
              </a:lnTo>
              <a:close/>
              <a:moveTo>
                <a:pt x="1681683" y="1139327"/>
              </a:moveTo>
              <a:lnTo>
                <a:pt x="1681683" y="2669400"/>
              </a:lnTo>
              <a:lnTo>
                <a:pt x="1217448" y="2659932"/>
              </a:lnTo>
              <a:lnTo>
                <a:pt x="1217448" y="1603584"/>
              </a:lnTo>
              <a:close/>
              <a:moveTo>
                <a:pt x="2288060" y="528130"/>
              </a:moveTo>
              <a:lnTo>
                <a:pt x="2288060" y="2659908"/>
              </a:lnTo>
              <a:lnTo>
                <a:pt x="1814372" y="2664660"/>
              </a:lnTo>
              <a:lnTo>
                <a:pt x="1814372" y="1001818"/>
              </a:lnTo>
              <a:close/>
              <a:moveTo>
                <a:pt x="1987216" y="0"/>
              </a:moveTo>
              <a:lnTo>
                <a:pt x="2434877" y="0"/>
              </a:lnTo>
              <a:lnTo>
                <a:pt x="2434877" y="461881"/>
              </a:lnTo>
              <a:lnTo>
                <a:pt x="2323528" y="350532"/>
              </a:lnTo>
              <a:lnTo>
                <a:pt x="1141637" y="1532450"/>
              </a:lnTo>
              <a:lnTo>
                <a:pt x="817147" y="1207945"/>
              </a:lnTo>
              <a:lnTo>
                <a:pt x="0" y="2001422"/>
              </a:lnTo>
              <a:lnTo>
                <a:pt x="0" y="1532450"/>
              </a:lnTo>
              <a:lnTo>
                <a:pt x="805303" y="727129"/>
              </a:lnTo>
              <a:lnTo>
                <a:pt x="1146374" y="1068193"/>
              </a:lnTo>
              <a:lnTo>
                <a:pt x="2100904" y="113688"/>
              </a:lnTo>
              <a:close/>
            </a:path>
          </a:pathLst>
        </a:custGeom>
        <a:solidFill>
          <a:schemeClr val="bg1"/>
        </a:solidFill>
        <a:ln w="6350" cap="flat">
          <a:solidFill>
            <a:schemeClr val="tx1">
              <a:lumMod val="65000"/>
              <a:lumOff val="35000"/>
              <a:alpha val="82000"/>
            </a:schemeClr>
          </a:solidFill>
          <a:prstDash val="solid"/>
          <a:miter/>
        </a:ln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ru-RU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ru-RU"/>
        </a:p>
      </xdr:txBody>
    </xdr:sp>
    <xdr:clientData/>
  </xdr:absoluteAnchor>
  <xdr:absoluteAnchor>
    <xdr:pos x="352318" y="2047876"/>
    <xdr:ext cx="1171683" cy="428624"/>
    <xdr:sp macro="" textlink="">
      <xdr:nvSpPr>
        <xdr:cNvPr id="13" name="TextBox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9CB865-9DBE-4B4A-8EE6-527FE146B0E5}"/>
            </a:ext>
          </a:extLst>
        </xdr:cNvPr>
        <xdr:cNvSpPr txBox="1"/>
      </xdr:nvSpPr>
      <xdr:spPr>
        <a:xfrm>
          <a:off x="9834524399" y="2047876"/>
          <a:ext cx="1171683" cy="4286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r"/>
          <a:r>
            <a:rPr lang="he-IL" b="0" i="0" u="none" strike="noStrike">
              <a:ea typeface="Tahoma" panose="020B0604030504040204" pitchFamily="34" charset="0"/>
              <a:cs typeface="Segoe UI Semibold" panose="020B0702040204020203" pitchFamily="34" charset="0"/>
            </a:rPr>
            <a:t>הגדרות</a:t>
          </a:r>
          <a:endParaRPr lang="en-US" b="0" i="0" u="none" strike="noStrike">
            <a:ea typeface="Tahoma" panose="020B0604030504040204" pitchFamily="34" charset="0"/>
            <a:cs typeface="Segoe UI Semibold" panose="020B0702040204020203" pitchFamily="34" charset="0"/>
          </a:endParaRPr>
        </a:p>
      </xdr:txBody>
    </xdr:sp>
    <xdr:clientData/>
  </xdr:absoluteAnchor>
  <xdr:absoluteAnchor>
    <xdr:pos x="362599" y="2495550"/>
    <xdr:ext cx="1143216" cy="480059"/>
    <xdr:sp macro="" textlink="">
      <xdr:nvSpPr>
        <xdr:cNvPr id="14" name="TextBox 1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7604B2E-154A-48EA-9931-AB95639F8590}"/>
            </a:ext>
          </a:extLst>
        </xdr:cNvPr>
        <xdr:cNvSpPr txBox="1"/>
      </xdr:nvSpPr>
      <xdr:spPr>
        <a:xfrm>
          <a:off x="9834542585" y="2495550"/>
          <a:ext cx="1143216" cy="48005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r"/>
          <a:r>
            <a:rPr lang="he-IL" b="0" i="0" u="none" strike="noStrike">
              <a:ea typeface="Tahoma" panose="020B0604030504040204" pitchFamily="34" charset="0"/>
              <a:cs typeface="Segoe UI Semibold" panose="020B0702040204020203" pitchFamily="34" charset="0"/>
            </a:rPr>
            <a:t>אודות</a:t>
          </a:r>
          <a:endParaRPr lang="en-US" b="0" i="0" u="none" strike="noStrike">
            <a:ea typeface="Tahoma" panose="020B0604030504040204" pitchFamily="34" charset="0"/>
            <a:cs typeface="Segoe UI Semibold" panose="020B0702040204020203" pitchFamily="34" charset="0"/>
          </a:endParaRPr>
        </a:p>
      </xdr:txBody>
    </xdr:sp>
    <xdr:clientData/>
  </xdr:absoluteAnchor>
  <xdr:absoluteAnchor>
    <xdr:pos x="0" y="238125"/>
    <xdr:ext cx="1571625" cy="457200"/>
    <xdr:sp macro="" textlink="">
      <xdr:nvSpPr>
        <xdr:cNvPr id="15" name="TextBox 21">
          <a:extLst>
            <a:ext uri="{FF2B5EF4-FFF2-40B4-BE49-F238E27FC236}">
              <a16:creationId xmlns:a16="http://schemas.microsoft.com/office/drawing/2014/main" id="{36E9CD70-75E5-47CB-8E8E-24706B7D2224}"/>
            </a:ext>
          </a:extLst>
        </xdr:cNvPr>
        <xdr:cNvSpPr txBox="1"/>
      </xdr:nvSpPr>
      <xdr:spPr>
        <a:xfrm>
          <a:off x="9834476775" y="238125"/>
          <a:ext cx="1571625" cy="457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ctr"/>
          <a:r>
            <a:rPr lang="he-IL" sz="1000" b="0" i="0" u="none" strike="noStrike">
              <a:solidFill>
                <a:schemeClr val="accent5"/>
              </a:solidFill>
              <a:latin typeface="Segoe UI Semibold" panose="020B0702040204020203" pitchFamily="34" charset="0"/>
              <a:ea typeface="Tahoma" panose="020B0604030504040204" pitchFamily="34" charset="0"/>
              <a:cs typeface="Segoe UI Semibold" panose="020B0702040204020203" pitchFamily="34" charset="0"/>
            </a:rPr>
            <a:t>אקסלים חכמים </a:t>
          </a:r>
        </a:p>
        <a:p>
          <a:pPr marL="0" indent="0" algn="ctr"/>
          <a:r>
            <a:rPr lang="he-IL" sz="1000" b="0" i="0" u="none" strike="noStrike">
              <a:solidFill>
                <a:schemeClr val="accent5"/>
              </a:solidFill>
              <a:latin typeface="Segoe UI Semibold" panose="020B0702040204020203" pitchFamily="34" charset="0"/>
              <a:ea typeface="Tahoma" panose="020B0604030504040204" pitchFamily="34" charset="0"/>
              <a:cs typeface="Segoe UI Semibold" panose="020B0702040204020203" pitchFamily="34" charset="0"/>
            </a:rPr>
            <a:t>לניהול העסק</a:t>
          </a:r>
          <a:endParaRPr lang="en-IL" sz="1000" b="0" i="0" u="none" strike="noStrike">
            <a:solidFill>
              <a:schemeClr val="accent5"/>
            </a:solidFill>
            <a:latin typeface="Segoe UI Semibold" panose="020B0702040204020203" pitchFamily="34" charset="0"/>
            <a:ea typeface="Tahoma" panose="020B0604030504040204" pitchFamily="34" charset="0"/>
            <a:cs typeface="Segoe UI Semibold" panose="020B0702040204020203" pitchFamily="34" charset="0"/>
          </a:endParaRPr>
        </a:p>
      </xdr:txBody>
    </xdr:sp>
    <xdr:clientData/>
  </xdr:absoluteAnchor>
  <xdr:absoluteAnchor>
    <xdr:pos x="28576" y="2571749"/>
    <xdr:ext cx="342899" cy="342899"/>
    <xdr:pic>
      <xdr:nvPicPr>
        <xdr:cNvPr id="16" name="גרפיקה 15" descr="שאלות קו מיתאר">
          <a:extLst>
            <a:ext uri="{FF2B5EF4-FFF2-40B4-BE49-F238E27FC236}">
              <a16:creationId xmlns:a16="http://schemas.microsoft.com/office/drawing/2014/main" id="{B4FFE6B6-22B5-4437-8464-5E4A1CDDDA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>
          <a:off x="9835676925" y="2571749"/>
          <a:ext cx="342899" cy="342899"/>
        </a:xfrm>
        <a:prstGeom prst="rect">
          <a:avLst/>
        </a:prstGeom>
      </xdr:spPr>
    </xdr:pic>
    <xdr:clientData/>
  </xdr:absoluteAnchor>
  <xdr:twoCellAnchor editAs="absolute">
    <xdr:from>
      <xdr:col>0</xdr:col>
      <xdr:colOff>38100</xdr:colOff>
      <xdr:row>8</xdr:row>
      <xdr:rowOff>57150</xdr:rowOff>
    </xdr:from>
    <xdr:to>
      <xdr:col>0</xdr:col>
      <xdr:colOff>400050</xdr:colOff>
      <xdr:row>9</xdr:row>
      <xdr:rowOff>123825</xdr:rowOff>
    </xdr:to>
    <xdr:pic>
      <xdr:nvPicPr>
        <xdr:cNvPr id="17" name="Graphic 20" descr="Single gear with solid fill">
          <a:extLst>
            <a:ext uri="{FF2B5EF4-FFF2-40B4-BE49-F238E27FC236}">
              <a16:creationId xmlns:a16="http://schemas.microsoft.com/office/drawing/2014/main" id="{F9EA6BAA-5857-4C1F-8741-5853DAADB2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>
          <a:off x="9835648350" y="2095500"/>
          <a:ext cx="361950" cy="361950"/>
        </a:xfrm>
        <a:prstGeom prst="rect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 editAs="absolute">
    <xdr:from>
      <xdr:col>0</xdr:col>
      <xdr:colOff>38099</xdr:colOff>
      <xdr:row>6</xdr:row>
      <xdr:rowOff>247650</xdr:rowOff>
    </xdr:from>
    <xdr:to>
      <xdr:col>0</xdr:col>
      <xdr:colOff>371473</xdr:colOff>
      <xdr:row>7</xdr:row>
      <xdr:rowOff>238124</xdr:rowOff>
    </xdr:to>
    <xdr:pic>
      <xdr:nvPicPr>
        <xdr:cNvPr id="18" name="גרפיקה 17" descr="לוח עם פריטים מסומנים ב- v עם מילוי מלא">
          <a:extLst>
            <a:ext uri="{FF2B5EF4-FFF2-40B4-BE49-F238E27FC236}">
              <a16:creationId xmlns:a16="http://schemas.microsoft.com/office/drawing/2014/main" id="{0B3EFE71-9E90-419C-937F-6C8B1BD0EC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96DAC541-7B7A-43D3-8B79-37D633B846F1}">
              <asvg:svgBlip xmlns:asvg="http://schemas.microsoft.com/office/drawing/2016/SVG/main" r:embed="rId9"/>
            </a:ext>
          </a:extLst>
        </a:blip>
        <a:stretch>
          <a:fillRect/>
        </a:stretch>
      </xdr:blipFill>
      <xdr:spPr>
        <a:xfrm>
          <a:off x="9836686577" y="1628775"/>
          <a:ext cx="333374" cy="333374"/>
        </a:xfrm>
        <a:prstGeom prst="rect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6</xdr:col>
      <xdr:colOff>438150</xdr:colOff>
      <xdr:row>40</xdr:row>
      <xdr:rowOff>23849</xdr:rowOff>
    </xdr:from>
    <xdr:to>
      <xdr:col>6</xdr:col>
      <xdr:colOff>833399</xdr:colOff>
      <xdr:row>42</xdr:row>
      <xdr:rowOff>38098</xdr:rowOff>
    </xdr:to>
    <xdr:pic>
      <xdr:nvPicPr>
        <xdr:cNvPr id="24" name="גרפיקה 23" descr="לוח שנה ספירלה עם מילוי מלא">
          <a:extLst>
            <a:ext uri="{FF2B5EF4-FFF2-40B4-BE49-F238E27FC236}">
              <a16:creationId xmlns:a16="http://schemas.microsoft.com/office/drawing/2014/main" id="{F50EDDD0-53CF-4249-B544-85F1D09775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96DAC541-7B7A-43D3-8B79-37D633B846F1}">
              <asvg:svgBlip xmlns:asvg="http://schemas.microsoft.com/office/drawing/2016/SVG/main" r:embed="rId11"/>
            </a:ext>
          </a:extLst>
        </a:blip>
        <a:stretch>
          <a:fillRect/>
        </a:stretch>
      </xdr:blipFill>
      <xdr:spPr>
        <a:xfrm>
          <a:off x="9831147826" y="10606124"/>
          <a:ext cx="395249" cy="395249"/>
        </a:xfrm>
        <a:prstGeom prst="rect">
          <a:avLst/>
        </a:prstGeom>
      </xdr:spPr>
    </xdr:pic>
    <xdr:clientData/>
  </xdr:twoCellAnchor>
  <xdr:twoCellAnchor editAs="oneCell">
    <xdr:from>
      <xdr:col>3</xdr:col>
      <xdr:colOff>209550</xdr:colOff>
      <xdr:row>42</xdr:row>
      <xdr:rowOff>238125</xdr:rowOff>
    </xdr:from>
    <xdr:to>
      <xdr:col>3</xdr:col>
      <xdr:colOff>645300</xdr:colOff>
      <xdr:row>45</xdr:row>
      <xdr:rowOff>7125</xdr:rowOff>
    </xdr:to>
    <xdr:pic>
      <xdr:nvPicPr>
        <xdr:cNvPr id="25" name="גרפיקה 24" descr="שעון עצר עם מילוי מלא">
          <a:extLst>
            <a:ext uri="{FF2B5EF4-FFF2-40B4-BE49-F238E27FC236}">
              <a16:creationId xmlns:a16="http://schemas.microsoft.com/office/drawing/2014/main" id="{4BC7C701-F5E5-4912-AB27-A4588AF0E0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96DAC541-7B7A-43D3-8B79-37D633B846F1}">
              <asvg:svgBlip xmlns:asvg="http://schemas.microsoft.com/office/drawing/2016/SVG/main" r:embed="rId13"/>
            </a:ext>
          </a:extLst>
        </a:blip>
        <a:stretch>
          <a:fillRect/>
        </a:stretch>
      </xdr:blipFill>
      <xdr:spPr>
        <a:xfrm>
          <a:off x="9833898150" y="11210925"/>
          <a:ext cx="435750" cy="435750"/>
        </a:xfrm>
        <a:prstGeom prst="rect">
          <a:avLst/>
        </a:prstGeom>
      </xdr:spPr>
    </xdr:pic>
    <xdr:clientData/>
  </xdr:twoCellAnchor>
  <xdr:twoCellAnchor editAs="oneCell">
    <xdr:from>
      <xdr:col>6</xdr:col>
      <xdr:colOff>419100</xdr:colOff>
      <xdr:row>43</xdr:row>
      <xdr:rowOff>23775</xdr:rowOff>
    </xdr:from>
    <xdr:to>
      <xdr:col>6</xdr:col>
      <xdr:colOff>838200</xdr:colOff>
      <xdr:row>45</xdr:row>
      <xdr:rowOff>42825</xdr:rowOff>
    </xdr:to>
    <xdr:pic>
      <xdr:nvPicPr>
        <xdr:cNvPr id="26" name="גרפיקה 25" descr="שעון עצר 33% עם מילוי מלא">
          <a:extLst>
            <a:ext uri="{FF2B5EF4-FFF2-40B4-BE49-F238E27FC236}">
              <a16:creationId xmlns:a16="http://schemas.microsoft.com/office/drawing/2014/main" id="{B18BEC75-9AD8-4C06-83C7-C2BA517385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96DAC541-7B7A-43D3-8B79-37D633B846F1}">
              <asvg:svgBlip xmlns:asvg="http://schemas.microsoft.com/office/drawing/2016/SVG/main" r:embed="rId15"/>
            </a:ext>
          </a:extLst>
        </a:blip>
        <a:stretch>
          <a:fillRect/>
        </a:stretch>
      </xdr:blipFill>
      <xdr:spPr>
        <a:xfrm>
          <a:off x="9831143025" y="11263275"/>
          <a:ext cx="419100" cy="419100"/>
        </a:xfrm>
        <a:prstGeom prst="rect">
          <a:avLst/>
        </a:prstGeom>
      </xdr:spPr>
    </xdr:pic>
    <xdr:clientData/>
  </xdr:twoCellAnchor>
  <xdr:twoCellAnchor editAs="oneCell">
    <xdr:from>
      <xdr:col>3</xdr:col>
      <xdr:colOff>209551</xdr:colOff>
      <xdr:row>40</xdr:row>
      <xdr:rowOff>0</xdr:rowOff>
    </xdr:from>
    <xdr:to>
      <xdr:col>3</xdr:col>
      <xdr:colOff>628650</xdr:colOff>
      <xdr:row>42</xdr:row>
      <xdr:rowOff>38099</xdr:rowOff>
    </xdr:to>
    <xdr:pic>
      <xdr:nvPicPr>
        <xdr:cNvPr id="29" name="גרפיקה 28" descr="שעון עצר 75% עם מילוי מלא">
          <a:extLst>
            <a:ext uri="{FF2B5EF4-FFF2-40B4-BE49-F238E27FC236}">
              <a16:creationId xmlns:a16="http://schemas.microsoft.com/office/drawing/2014/main" id="{AFEDC474-8CFA-CB65-627A-2A94AF6988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96DAC541-7B7A-43D3-8B79-37D633B846F1}">
              <asvg:svgBlip xmlns:asvg="http://schemas.microsoft.com/office/drawing/2016/SVG/main" r:embed="rId17"/>
            </a:ext>
          </a:extLst>
        </a:blip>
        <a:stretch>
          <a:fillRect/>
        </a:stretch>
      </xdr:blipFill>
      <xdr:spPr>
        <a:xfrm>
          <a:off x="9833914800" y="10582275"/>
          <a:ext cx="419099" cy="419099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6</xdr:row>
      <xdr:rowOff>333375</xdr:rowOff>
    </xdr:from>
    <xdr:to>
      <xdr:col>4</xdr:col>
      <xdr:colOff>914400</xdr:colOff>
      <xdr:row>8</xdr:row>
      <xdr:rowOff>19050</xdr:rowOff>
    </xdr:to>
    <xdr:sp macro="" textlink="">
      <xdr:nvSpPr>
        <xdr:cNvPr id="31" name="מלבן: פינות מעוגלות 30">
          <a:extLst>
            <a:ext uri="{FF2B5EF4-FFF2-40B4-BE49-F238E27FC236}">
              <a16:creationId xmlns:a16="http://schemas.microsoft.com/office/drawing/2014/main" id="{228D5485-7640-2AF3-D499-67F73721D27E}"/>
            </a:ext>
          </a:extLst>
        </xdr:cNvPr>
        <xdr:cNvSpPr/>
      </xdr:nvSpPr>
      <xdr:spPr>
        <a:xfrm>
          <a:off x="9830647725" y="1504950"/>
          <a:ext cx="914400" cy="342900"/>
        </a:xfrm>
        <a:prstGeom prst="roundRect">
          <a:avLst/>
        </a:prstGeom>
        <a:noFill/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 rtl="1"/>
          <a:endParaRPr lang="LID4096" sz="1100"/>
        </a:p>
      </xdr:txBody>
    </xdr:sp>
    <xdr:clientData/>
  </xdr:twoCellAnchor>
  <xdr:twoCellAnchor>
    <xdr:from>
      <xdr:col>5</xdr:col>
      <xdr:colOff>0</xdr:colOff>
      <xdr:row>6</xdr:row>
      <xdr:rowOff>333375</xdr:rowOff>
    </xdr:from>
    <xdr:to>
      <xdr:col>5</xdr:col>
      <xdr:colOff>914400</xdr:colOff>
      <xdr:row>8</xdr:row>
      <xdr:rowOff>19050</xdr:rowOff>
    </xdr:to>
    <xdr:sp macro="" textlink="">
      <xdr:nvSpPr>
        <xdr:cNvPr id="34" name="מלבן: פינות מעוגלות 33">
          <a:extLst>
            <a:ext uri="{FF2B5EF4-FFF2-40B4-BE49-F238E27FC236}">
              <a16:creationId xmlns:a16="http://schemas.microsoft.com/office/drawing/2014/main" id="{C5882B76-B72D-42D9-8886-1A83EE8F095C}"/>
            </a:ext>
          </a:extLst>
        </xdr:cNvPr>
        <xdr:cNvSpPr/>
      </xdr:nvSpPr>
      <xdr:spPr>
        <a:xfrm>
          <a:off x="9831019200" y="1504950"/>
          <a:ext cx="914400" cy="342900"/>
        </a:xfrm>
        <a:prstGeom prst="roundRect">
          <a:avLst/>
        </a:prstGeom>
        <a:noFill/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 rtl="1"/>
          <a:endParaRPr lang="LID4096" sz="1100"/>
        </a:p>
      </xdr:txBody>
    </xdr:sp>
    <xdr:clientData/>
  </xdr:twoCellAnchor>
  <xdr:twoCellAnchor>
    <xdr:from>
      <xdr:col>6</xdr:col>
      <xdr:colOff>0</xdr:colOff>
      <xdr:row>6</xdr:row>
      <xdr:rowOff>333375</xdr:rowOff>
    </xdr:from>
    <xdr:to>
      <xdr:col>6</xdr:col>
      <xdr:colOff>914400</xdr:colOff>
      <xdr:row>8</xdr:row>
      <xdr:rowOff>19050</xdr:rowOff>
    </xdr:to>
    <xdr:sp macro="" textlink="">
      <xdr:nvSpPr>
        <xdr:cNvPr id="35" name="מלבן: פינות מעוגלות 34">
          <a:extLst>
            <a:ext uri="{FF2B5EF4-FFF2-40B4-BE49-F238E27FC236}">
              <a16:creationId xmlns:a16="http://schemas.microsoft.com/office/drawing/2014/main" id="{2D57898A-53C2-4ED6-9076-C8C80BE9C088}"/>
            </a:ext>
          </a:extLst>
        </xdr:cNvPr>
        <xdr:cNvSpPr/>
      </xdr:nvSpPr>
      <xdr:spPr>
        <a:xfrm>
          <a:off x="9831019200" y="1504950"/>
          <a:ext cx="914400" cy="342900"/>
        </a:xfrm>
        <a:prstGeom prst="roundRect">
          <a:avLst/>
        </a:prstGeom>
        <a:noFill/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 rtl="1"/>
          <a:endParaRPr lang="LID4096" sz="1100"/>
        </a:p>
      </xdr:txBody>
    </xdr:sp>
    <xdr:clientData/>
  </xdr:twoCellAnchor>
  <xdr:twoCellAnchor>
    <xdr:from>
      <xdr:col>7</xdr:col>
      <xdr:colOff>0</xdr:colOff>
      <xdr:row>6</xdr:row>
      <xdr:rowOff>333375</xdr:rowOff>
    </xdr:from>
    <xdr:to>
      <xdr:col>8</xdr:col>
      <xdr:colOff>19050</xdr:colOff>
      <xdr:row>8</xdr:row>
      <xdr:rowOff>19050</xdr:rowOff>
    </xdr:to>
    <xdr:sp macro="" textlink="">
      <xdr:nvSpPr>
        <xdr:cNvPr id="36" name="מלבן: פינות מעוגלות 35">
          <a:extLst>
            <a:ext uri="{FF2B5EF4-FFF2-40B4-BE49-F238E27FC236}">
              <a16:creationId xmlns:a16="http://schemas.microsoft.com/office/drawing/2014/main" id="{DE31E393-9276-4D97-A637-DA896D36CD87}"/>
            </a:ext>
          </a:extLst>
        </xdr:cNvPr>
        <xdr:cNvSpPr/>
      </xdr:nvSpPr>
      <xdr:spPr>
        <a:xfrm>
          <a:off x="9828066450" y="1504950"/>
          <a:ext cx="1066800" cy="342900"/>
        </a:xfrm>
        <a:prstGeom prst="roundRect">
          <a:avLst/>
        </a:prstGeom>
        <a:noFill/>
        <a:ln>
          <a:solidFill>
            <a:schemeClr val="bg2">
              <a:lumMod val="50000"/>
            </a:schemeClr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 rtl="1"/>
          <a:endParaRPr lang="LID4096" sz="1100">
            <a:solidFill>
              <a:schemeClr val="bg2">
                <a:lumMod val="50000"/>
              </a:schemeClr>
            </a:solidFill>
          </a:endParaRPr>
        </a:p>
      </xdr:txBody>
    </xdr:sp>
    <xdr:clientData/>
  </xdr:twoCellAnchor>
  <xdr:twoCellAnchor>
    <xdr:from>
      <xdr:col>3</xdr:col>
      <xdr:colOff>0</xdr:colOff>
      <xdr:row>6</xdr:row>
      <xdr:rowOff>333375</xdr:rowOff>
    </xdr:from>
    <xdr:to>
      <xdr:col>3</xdr:col>
      <xdr:colOff>914400</xdr:colOff>
      <xdr:row>8</xdr:row>
      <xdr:rowOff>19050</xdr:rowOff>
    </xdr:to>
    <xdr:sp macro="" textlink="">
      <xdr:nvSpPr>
        <xdr:cNvPr id="37" name="מלבן: פינות מעוגלות 36">
          <a:extLst>
            <a:ext uri="{FF2B5EF4-FFF2-40B4-BE49-F238E27FC236}">
              <a16:creationId xmlns:a16="http://schemas.microsoft.com/office/drawing/2014/main" id="{DD80C741-7C1B-4EEE-9A2C-BE8866561E38}"/>
            </a:ext>
          </a:extLst>
        </xdr:cNvPr>
        <xdr:cNvSpPr/>
      </xdr:nvSpPr>
      <xdr:spPr>
        <a:xfrm>
          <a:off x="9831104925" y="1504950"/>
          <a:ext cx="914400" cy="342900"/>
        </a:xfrm>
        <a:prstGeom prst="roundRect">
          <a:avLst/>
        </a:prstGeom>
        <a:noFill/>
        <a:ln>
          <a:solidFill>
            <a:schemeClr val="bg2">
              <a:lumMod val="50000"/>
            </a:schemeClr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 rtl="1"/>
          <a:endParaRPr lang="LID4096" sz="1100"/>
        </a:p>
      </xdr:txBody>
    </xdr:sp>
    <xdr:clientData/>
  </xdr:twoCellAnchor>
  <xdr:twoCellAnchor>
    <xdr:from>
      <xdr:col>2</xdr:col>
      <xdr:colOff>0</xdr:colOff>
      <xdr:row>6</xdr:row>
      <xdr:rowOff>333375</xdr:rowOff>
    </xdr:from>
    <xdr:to>
      <xdr:col>2</xdr:col>
      <xdr:colOff>914400</xdr:colOff>
      <xdr:row>8</xdr:row>
      <xdr:rowOff>19050</xdr:rowOff>
    </xdr:to>
    <xdr:sp macro="" textlink="">
      <xdr:nvSpPr>
        <xdr:cNvPr id="38" name="מלבן: פינות מעוגלות 37">
          <a:extLst>
            <a:ext uri="{FF2B5EF4-FFF2-40B4-BE49-F238E27FC236}">
              <a16:creationId xmlns:a16="http://schemas.microsoft.com/office/drawing/2014/main" id="{5B538114-9BA3-4C67-AED6-34DA6B51E3F7}"/>
            </a:ext>
          </a:extLst>
        </xdr:cNvPr>
        <xdr:cNvSpPr/>
      </xdr:nvSpPr>
      <xdr:spPr>
        <a:xfrm>
          <a:off x="9832066950" y="1504950"/>
          <a:ext cx="914400" cy="342900"/>
        </a:xfrm>
        <a:prstGeom prst="roundRect">
          <a:avLst/>
        </a:prstGeom>
        <a:noFill/>
        <a:ln>
          <a:solidFill>
            <a:schemeClr val="bg2">
              <a:lumMod val="50000"/>
            </a:schemeClr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 rtl="1"/>
          <a:endParaRPr lang="LID4096" sz="1100"/>
        </a:p>
      </xdr:txBody>
    </xdr:sp>
    <xdr:clientData/>
  </xdr:twoCellAnchor>
  <xdr:twoCellAnchor>
    <xdr:from>
      <xdr:col>9</xdr:col>
      <xdr:colOff>0</xdr:colOff>
      <xdr:row>6</xdr:row>
      <xdr:rowOff>333375</xdr:rowOff>
    </xdr:from>
    <xdr:to>
      <xdr:col>9</xdr:col>
      <xdr:colOff>914400</xdr:colOff>
      <xdr:row>8</xdr:row>
      <xdr:rowOff>19050</xdr:rowOff>
    </xdr:to>
    <xdr:sp macro="" textlink="">
      <xdr:nvSpPr>
        <xdr:cNvPr id="42" name="מלבן: פינות מעוגלות 41">
          <a:extLst>
            <a:ext uri="{FF2B5EF4-FFF2-40B4-BE49-F238E27FC236}">
              <a16:creationId xmlns:a16="http://schemas.microsoft.com/office/drawing/2014/main" id="{AC731287-A8EF-4D58-9697-FDBB7409C2E6}"/>
            </a:ext>
          </a:extLst>
        </xdr:cNvPr>
        <xdr:cNvSpPr/>
      </xdr:nvSpPr>
      <xdr:spPr>
        <a:xfrm>
          <a:off x="9832066950" y="1504950"/>
          <a:ext cx="914400" cy="342900"/>
        </a:xfrm>
        <a:prstGeom prst="roundRect">
          <a:avLst/>
        </a:prstGeom>
        <a:noFill/>
        <a:ln>
          <a:solidFill>
            <a:schemeClr val="bg2">
              <a:lumMod val="50000"/>
            </a:schemeClr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 rtl="1"/>
          <a:endParaRPr lang="LID4096" sz="1100"/>
        </a:p>
      </xdr:txBody>
    </xdr:sp>
    <xdr:clientData/>
  </xdr:twoCellAnchor>
  <xdr:twoCellAnchor>
    <xdr:from>
      <xdr:col>10</xdr:col>
      <xdr:colOff>0</xdr:colOff>
      <xdr:row>6</xdr:row>
      <xdr:rowOff>333375</xdr:rowOff>
    </xdr:from>
    <xdr:to>
      <xdr:col>10</xdr:col>
      <xdr:colOff>914400</xdr:colOff>
      <xdr:row>8</xdr:row>
      <xdr:rowOff>19050</xdr:rowOff>
    </xdr:to>
    <xdr:sp macro="" textlink="">
      <xdr:nvSpPr>
        <xdr:cNvPr id="43" name="מלבן: פינות מעוגלות 42">
          <a:extLst>
            <a:ext uri="{FF2B5EF4-FFF2-40B4-BE49-F238E27FC236}">
              <a16:creationId xmlns:a16="http://schemas.microsoft.com/office/drawing/2014/main" id="{AB0F3A29-8558-4A19-8BA5-C8FC2AAE044D}"/>
            </a:ext>
          </a:extLst>
        </xdr:cNvPr>
        <xdr:cNvSpPr/>
      </xdr:nvSpPr>
      <xdr:spPr>
        <a:xfrm>
          <a:off x="9832066950" y="1504950"/>
          <a:ext cx="914400" cy="342900"/>
        </a:xfrm>
        <a:prstGeom prst="roundRect">
          <a:avLst/>
        </a:prstGeom>
        <a:noFill/>
        <a:ln>
          <a:solidFill>
            <a:schemeClr val="bg2">
              <a:lumMod val="50000"/>
            </a:schemeClr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 rtl="1"/>
          <a:endParaRPr lang="LID4096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1552578</xdr:colOff>
      <xdr:row>106</xdr:row>
      <xdr:rowOff>84604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270FDA38-73E9-42EA-A4A7-B9EDE6D367C4}"/>
            </a:ext>
          </a:extLst>
        </xdr:cNvPr>
        <xdr:cNvSpPr/>
      </xdr:nvSpPr>
      <xdr:spPr>
        <a:xfrm flipH="1">
          <a:off x="11235251847" y="0"/>
          <a:ext cx="1552578" cy="20106154"/>
        </a:xfrm>
        <a:prstGeom prst="rect">
          <a:avLst/>
        </a:prstGeom>
        <a:solidFill>
          <a:srgbClr val="F7F7F7"/>
        </a:solidFill>
        <a:ln>
          <a:noFill/>
        </a:ln>
        <a:effectLst>
          <a:outerShdw blurRad="50800" dist="38100" dir="8100000" algn="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absoluteAnchor>
    <xdr:pos x="0" y="2562224"/>
    <xdr:ext cx="1590674" cy="371475"/>
    <xdr:sp macro="" textlink="">
      <xdr:nvSpPr>
        <xdr:cNvPr id="3" name="Freeform: Shape 2">
          <a:extLst>
            <a:ext uri="{FF2B5EF4-FFF2-40B4-BE49-F238E27FC236}">
              <a16:creationId xmlns:a16="http://schemas.microsoft.com/office/drawing/2014/main" id="{8E3D2576-0587-4603-8158-F95E1690E762}"/>
            </a:ext>
          </a:extLst>
        </xdr:cNvPr>
        <xdr:cNvSpPr/>
      </xdr:nvSpPr>
      <xdr:spPr>
        <a:xfrm flipH="1">
          <a:off x="11235213751" y="2562224"/>
          <a:ext cx="1590674" cy="371475"/>
        </a:xfrm>
        <a:custGeom>
          <a:avLst/>
          <a:gdLst>
            <a:gd name="connsiteX0" fmla="*/ 0 w 2264319"/>
            <a:gd name="connsiteY0" fmla="*/ 0 h 555812"/>
            <a:gd name="connsiteX1" fmla="*/ 2189612 w 2264319"/>
            <a:gd name="connsiteY1" fmla="*/ 0 h 555812"/>
            <a:gd name="connsiteX2" fmla="*/ 2264319 w 2264319"/>
            <a:gd name="connsiteY2" fmla="*/ 74707 h 555812"/>
            <a:gd name="connsiteX3" fmla="*/ 2264319 w 2264319"/>
            <a:gd name="connsiteY3" fmla="*/ 481105 h 555812"/>
            <a:gd name="connsiteX4" fmla="*/ 2189612 w 2264319"/>
            <a:gd name="connsiteY4" fmla="*/ 555812 h 555812"/>
            <a:gd name="connsiteX5" fmla="*/ 0 w 2264319"/>
            <a:gd name="connsiteY5" fmla="*/ 555812 h 555812"/>
            <a:gd name="connsiteX6" fmla="*/ 0 w 2264319"/>
            <a:gd name="connsiteY6" fmla="*/ 0 h 55581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</a:cxnLst>
          <a:rect l="l" t="t" r="r" b="b"/>
          <a:pathLst>
            <a:path w="2264319" h="555812">
              <a:moveTo>
                <a:pt x="0" y="0"/>
              </a:moveTo>
              <a:lnTo>
                <a:pt x="2189612" y="0"/>
              </a:lnTo>
              <a:cubicBezTo>
                <a:pt x="2230872" y="0"/>
                <a:pt x="2264319" y="33447"/>
                <a:pt x="2264319" y="74707"/>
              </a:cubicBezTo>
              <a:lnTo>
                <a:pt x="2264319" y="481105"/>
              </a:lnTo>
              <a:cubicBezTo>
                <a:pt x="2264319" y="522365"/>
                <a:pt x="2230872" y="555812"/>
                <a:pt x="2189612" y="555812"/>
              </a:cubicBezTo>
              <a:lnTo>
                <a:pt x="0" y="555812"/>
              </a:lnTo>
              <a:lnTo>
                <a:pt x="0" y="0"/>
              </a:lnTo>
              <a:close/>
            </a:path>
          </a:pathLst>
        </a:custGeom>
        <a:gradFill flip="none" rotWithShape="1">
          <a:gsLst>
            <a:gs pos="100000">
              <a:srgbClr val="0070C0"/>
            </a:gs>
            <a:gs pos="0">
              <a:schemeClr val="accent5">
                <a:lumMod val="60000"/>
                <a:lumOff val="40000"/>
              </a:schemeClr>
            </a:gs>
          </a:gsLst>
          <a:lin ang="0" scaled="0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>
          <a:noAutofit/>
        </a:bodyPr>
        <a:lstStyle>
          <a:defPPr>
            <a:defRPr lang="ru-RU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ru-RU"/>
        </a:p>
      </xdr:txBody>
    </xdr:sp>
    <xdr:clientData/>
  </xdr:absoluteAnchor>
  <xdr:absoluteAnchor>
    <xdr:pos x="342793" y="1543050"/>
    <xdr:ext cx="1171683" cy="485775"/>
    <xdr:sp macro="" textlink="">
      <xdr:nvSpPr>
        <xdr:cNvPr id="4" name="TextBox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45D11E-EEAB-4B46-B251-E61FAC872259}"/>
            </a:ext>
          </a:extLst>
        </xdr:cNvPr>
        <xdr:cNvSpPr txBox="1"/>
      </xdr:nvSpPr>
      <xdr:spPr>
        <a:xfrm>
          <a:off x="11235289949" y="1543050"/>
          <a:ext cx="1171683" cy="4857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r"/>
          <a:r>
            <a:rPr lang="he-IL" b="0" i="0" u="none" strike="noStrike">
              <a:solidFill>
                <a:sysClr val="windowText" lastClr="000000"/>
              </a:solidFill>
              <a:ea typeface="Tahoma" panose="020B0604030504040204" pitchFamily="34" charset="0"/>
              <a:cs typeface="Segoe UI Semibold" panose="020B0702040204020203" pitchFamily="34" charset="0"/>
            </a:rPr>
            <a:t>גליון</a:t>
          </a:r>
          <a:r>
            <a:rPr lang="he-IL" b="0" i="0" u="none" strike="noStrike" baseline="0">
              <a:solidFill>
                <a:sysClr val="windowText" lastClr="000000"/>
              </a:solidFill>
              <a:ea typeface="Tahoma" panose="020B0604030504040204" pitchFamily="34" charset="0"/>
              <a:cs typeface="Segoe UI Semibold" panose="020B0702040204020203" pitchFamily="34" charset="0"/>
            </a:rPr>
            <a:t> שעות</a:t>
          </a:r>
          <a:endParaRPr lang="en-US" b="0" i="0" u="none" strike="noStrike">
            <a:solidFill>
              <a:sysClr val="windowText" lastClr="000000"/>
            </a:solidFill>
            <a:ea typeface="Tahoma" panose="020B0604030504040204" pitchFamily="34" charset="0"/>
            <a:cs typeface="Segoe UI Semibold" panose="020B0702040204020203" pitchFamily="34" charset="0"/>
          </a:endParaRPr>
        </a:p>
      </xdr:txBody>
    </xdr:sp>
    <xdr:clientData/>
  </xdr:absoluteAnchor>
  <xdr:absoluteAnchor>
    <xdr:pos x="523876" y="838200"/>
    <xdr:ext cx="394875" cy="371475"/>
    <xdr:sp macro="" textlink="">
      <xdr:nvSpPr>
        <xdr:cNvPr id="5" name="Freeform: Shape 4">
          <a:extLst>
            <a:ext uri="{FF2B5EF4-FFF2-40B4-BE49-F238E27FC236}">
              <a16:creationId xmlns:a16="http://schemas.microsoft.com/office/drawing/2014/main" id="{0EE9897E-8565-41C0-B4F9-C717A486081D}"/>
            </a:ext>
          </a:extLst>
        </xdr:cNvPr>
        <xdr:cNvSpPr/>
      </xdr:nvSpPr>
      <xdr:spPr>
        <a:xfrm>
          <a:off x="11235885674" y="838200"/>
          <a:ext cx="394875" cy="371475"/>
        </a:xfrm>
        <a:custGeom>
          <a:avLst/>
          <a:gdLst>
            <a:gd name="connsiteX0" fmla="*/ 478368 w 2434877"/>
            <a:gd name="connsiteY0" fmla="*/ 1660447 h 2669419"/>
            <a:gd name="connsiteX1" fmla="*/ 478368 w 2434877"/>
            <a:gd name="connsiteY1" fmla="*/ 2669419 h 2669419"/>
            <a:gd name="connsiteX2" fmla="*/ 4662 w 2434877"/>
            <a:gd name="connsiteY2" fmla="*/ 2669419 h 2669419"/>
            <a:gd name="connsiteX3" fmla="*/ 14134 w 2434877"/>
            <a:gd name="connsiteY3" fmla="*/ 2124668 h 2669419"/>
            <a:gd name="connsiteX4" fmla="*/ 805273 w 2434877"/>
            <a:gd name="connsiteY4" fmla="*/ 1333554 h 2669419"/>
            <a:gd name="connsiteX5" fmla="*/ 1072919 w 2434877"/>
            <a:gd name="connsiteY5" fmla="*/ 1601215 h 2669419"/>
            <a:gd name="connsiteX6" fmla="*/ 1072919 w 2434877"/>
            <a:gd name="connsiteY6" fmla="*/ 2664691 h 2669419"/>
            <a:gd name="connsiteX7" fmla="*/ 606315 w 2434877"/>
            <a:gd name="connsiteY7" fmla="*/ 2669407 h 2669419"/>
            <a:gd name="connsiteX8" fmla="*/ 606315 w 2434877"/>
            <a:gd name="connsiteY8" fmla="*/ 1532527 h 2669419"/>
            <a:gd name="connsiteX9" fmla="*/ 1681683 w 2434877"/>
            <a:gd name="connsiteY9" fmla="*/ 1139327 h 2669419"/>
            <a:gd name="connsiteX10" fmla="*/ 1681683 w 2434877"/>
            <a:gd name="connsiteY10" fmla="*/ 2669400 h 2669419"/>
            <a:gd name="connsiteX11" fmla="*/ 1217448 w 2434877"/>
            <a:gd name="connsiteY11" fmla="*/ 2659932 h 2669419"/>
            <a:gd name="connsiteX12" fmla="*/ 1217448 w 2434877"/>
            <a:gd name="connsiteY12" fmla="*/ 1603584 h 2669419"/>
            <a:gd name="connsiteX13" fmla="*/ 2288060 w 2434877"/>
            <a:gd name="connsiteY13" fmla="*/ 528130 h 2669419"/>
            <a:gd name="connsiteX14" fmla="*/ 2288060 w 2434877"/>
            <a:gd name="connsiteY14" fmla="*/ 2659908 h 2669419"/>
            <a:gd name="connsiteX15" fmla="*/ 1814372 w 2434877"/>
            <a:gd name="connsiteY15" fmla="*/ 2664660 h 2669419"/>
            <a:gd name="connsiteX16" fmla="*/ 1814372 w 2434877"/>
            <a:gd name="connsiteY16" fmla="*/ 1001818 h 2669419"/>
            <a:gd name="connsiteX17" fmla="*/ 1987216 w 2434877"/>
            <a:gd name="connsiteY17" fmla="*/ 0 h 2669419"/>
            <a:gd name="connsiteX18" fmla="*/ 2434877 w 2434877"/>
            <a:gd name="connsiteY18" fmla="*/ 0 h 2669419"/>
            <a:gd name="connsiteX19" fmla="*/ 2434877 w 2434877"/>
            <a:gd name="connsiteY19" fmla="*/ 461881 h 2669419"/>
            <a:gd name="connsiteX20" fmla="*/ 2323528 w 2434877"/>
            <a:gd name="connsiteY20" fmla="*/ 350532 h 2669419"/>
            <a:gd name="connsiteX21" fmla="*/ 1141637 w 2434877"/>
            <a:gd name="connsiteY21" fmla="*/ 1532450 h 2669419"/>
            <a:gd name="connsiteX22" fmla="*/ 817147 w 2434877"/>
            <a:gd name="connsiteY22" fmla="*/ 1207945 h 2669419"/>
            <a:gd name="connsiteX23" fmla="*/ 0 w 2434877"/>
            <a:gd name="connsiteY23" fmla="*/ 2001422 h 2669419"/>
            <a:gd name="connsiteX24" fmla="*/ 0 w 2434877"/>
            <a:gd name="connsiteY24" fmla="*/ 1532450 h 2669419"/>
            <a:gd name="connsiteX25" fmla="*/ 805303 w 2434877"/>
            <a:gd name="connsiteY25" fmla="*/ 727129 h 2669419"/>
            <a:gd name="connsiteX26" fmla="*/ 1146374 w 2434877"/>
            <a:gd name="connsiteY26" fmla="*/ 1068193 h 2669419"/>
            <a:gd name="connsiteX27" fmla="*/ 2100904 w 2434877"/>
            <a:gd name="connsiteY27" fmla="*/ 113688 h 266941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  <a:cxn ang="0">
              <a:pos x="connsiteX24" y="connsiteY24"/>
            </a:cxn>
            <a:cxn ang="0">
              <a:pos x="connsiteX25" y="connsiteY25"/>
            </a:cxn>
            <a:cxn ang="0">
              <a:pos x="connsiteX26" y="connsiteY26"/>
            </a:cxn>
            <a:cxn ang="0">
              <a:pos x="connsiteX27" y="connsiteY27"/>
            </a:cxn>
          </a:cxnLst>
          <a:rect l="l" t="t" r="r" b="b"/>
          <a:pathLst>
            <a:path w="2434877" h="2669419">
              <a:moveTo>
                <a:pt x="478368" y="1660447"/>
              </a:moveTo>
              <a:lnTo>
                <a:pt x="478368" y="2669419"/>
              </a:lnTo>
              <a:lnTo>
                <a:pt x="4662" y="2669419"/>
              </a:lnTo>
              <a:lnTo>
                <a:pt x="14134" y="2124668"/>
              </a:lnTo>
              <a:close/>
              <a:moveTo>
                <a:pt x="805273" y="1333554"/>
              </a:moveTo>
              <a:lnTo>
                <a:pt x="1072919" y="1601215"/>
              </a:lnTo>
              <a:lnTo>
                <a:pt x="1072919" y="2664691"/>
              </a:lnTo>
              <a:lnTo>
                <a:pt x="606315" y="2669407"/>
              </a:lnTo>
              <a:lnTo>
                <a:pt x="606315" y="1532527"/>
              </a:lnTo>
              <a:close/>
              <a:moveTo>
                <a:pt x="1681683" y="1139327"/>
              </a:moveTo>
              <a:lnTo>
                <a:pt x="1681683" y="2669400"/>
              </a:lnTo>
              <a:lnTo>
                <a:pt x="1217448" y="2659932"/>
              </a:lnTo>
              <a:lnTo>
                <a:pt x="1217448" y="1603584"/>
              </a:lnTo>
              <a:close/>
              <a:moveTo>
                <a:pt x="2288060" y="528130"/>
              </a:moveTo>
              <a:lnTo>
                <a:pt x="2288060" y="2659908"/>
              </a:lnTo>
              <a:lnTo>
                <a:pt x="1814372" y="2664660"/>
              </a:lnTo>
              <a:lnTo>
                <a:pt x="1814372" y="1001818"/>
              </a:lnTo>
              <a:close/>
              <a:moveTo>
                <a:pt x="1987216" y="0"/>
              </a:moveTo>
              <a:lnTo>
                <a:pt x="2434877" y="0"/>
              </a:lnTo>
              <a:lnTo>
                <a:pt x="2434877" y="461881"/>
              </a:lnTo>
              <a:lnTo>
                <a:pt x="2323528" y="350532"/>
              </a:lnTo>
              <a:lnTo>
                <a:pt x="1141637" y="1532450"/>
              </a:lnTo>
              <a:lnTo>
                <a:pt x="817147" y="1207945"/>
              </a:lnTo>
              <a:lnTo>
                <a:pt x="0" y="2001422"/>
              </a:lnTo>
              <a:lnTo>
                <a:pt x="0" y="1532450"/>
              </a:lnTo>
              <a:lnTo>
                <a:pt x="805303" y="727129"/>
              </a:lnTo>
              <a:lnTo>
                <a:pt x="1146374" y="1068193"/>
              </a:lnTo>
              <a:lnTo>
                <a:pt x="2100904" y="113688"/>
              </a:lnTo>
              <a:close/>
            </a:path>
          </a:pathLst>
        </a:custGeom>
        <a:solidFill>
          <a:schemeClr val="bg1"/>
        </a:solidFill>
        <a:ln w="6350" cap="flat">
          <a:solidFill>
            <a:schemeClr val="tx1">
              <a:lumMod val="65000"/>
              <a:lumOff val="35000"/>
              <a:alpha val="82000"/>
            </a:schemeClr>
          </a:solidFill>
          <a:prstDash val="solid"/>
          <a:miter/>
        </a:ln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ru-RU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ru-RU"/>
        </a:p>
      </xdr:txBody>
    </xdr:sp>
    <xdr:clientData/>
  </xdr:absoluteAnchor>
  <xdr:absoluteAnchor>
    <xdr:pos x="352318" y="2047876"/>
    <xdr:ext cx="1171683" cy="428624"/>
    <xdr:sp macro="" textlink="">
      <xdr:nvSpPr>
        <xdr:cNvPr id="6" name="TextBox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F2F755F-D686-41C9-909C-500E4C845024}"/>
            </a:ext>
          </a:extLst>
        </xdr:cNvPr>
        <xdr:cNvSpPr txBox="1"/>
      </xdr:nvSpPr>
      <xdr:spPr>
        <a:xfrm>
          <a:off x="11235280424" y="2047876"/>
          <a:ext cx="1171683" cy="4286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r"/>
          <a:r>
            <a:rPr lang="he-IL" b="0" i="0" u="none" strike="noStrike">
              <a:ea typeface="Tahoma" panose="020B0604030504040204" pitchFamily="34" charset="0"/>
              <a:cs typeface="Segoe UI Semibold" panose="020B0702040204020203" pitchFamily="34" charset="0"/>
            </a:rPr>
            <a:t>הגדרות</a:t>
          </a:r>
          <a:endParaRPr lang="en-US" b="0" i="0" u="none" strike="noStrike">
            <a:ea typeface="Tahoma" panose="020B0604030504040204" pitchFamily="34" charset="0"/>
            <a:cs typeface="Segoe UI Semibold" panose="020B0702040204020203" pitchFamily="34" charset="0"/>
          </a:endParaRPr>
        </a:p>
      </xdr:txBody>
    </xdr:sp>
    <xdr:clientData/>
  </xdr:absoluteAnchor>
  <xdr:absoluteAnchor>
    <xdr:pos x="362599" y="2495550"/>
    <xdr:ext cx="1143216" cy="480059"/>
    <xdr:sp macro="" textlink="">
      <xdr:nvSpPr>
        <xdr:cNvPr id="7" name="TextBox 1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71FEB36-DC01-4323-85CF-79E08BB7DA22}"/>
            </a:ext>
          </a:extLst>
        </xdr:cNvPr>
        <xdr:cNvSpPr txBox="1"/>
      </xdr:nvSpPr>
      <xdr:spPr>
        <a:xfrm>
          <a:off x="11235298610" y="2495550"/>
          <a:ext cx="1143216" cy="48005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r"/>
          <a:r>
            <a:rPr lang="he-IL" b="0" i="0" u="none" strike="noStrike">
              <a:solidFill>
                <a:schemeClr val="bg1"/>
              </a:solidFill>
              <a:ea typeface="Tahoma" panose="020B0604030504040204" pitchFamily="34" charset="0"/>
              <a:cs typeface="Segoe UI Semibold" panose="020B0702040204020203" pitchFamily="34" charset="0"/>
            </a:rPr>
            <a:t>אודות</a:t>
          </a:r>
          <a:endParaRPr lang="en-US" b="0" i="0" u="none" strike="noStrike">
            <a:solidFill>
              <a:schemeClr val="bg1"/>
            </a:solidFill>
            <a:ea typeface="Tahoma" panose="020B0604030504040204" pitchFamily="34" charset="0"/>
            <a:cs typeface="Segoe UI Semibold" panose="020B0702040204020203" pitchFamily="34" charset="0"/>
          </a:endParaRPr>
        </a:p>
      </xdr:txBody>
    </xdr:sp>
    <xdr:clientData/>
  </xdr:absoluteAnchor>
  <xdr:absoluteAnchor>
    <xdr:pos x="0" y="238125"/>
    <xdr:ext cx="1571625" cy="457200"/>
    <xdr:sp macro="" textlink="">
      <xdr:nvSpPr>
        <xdr:cNvPr id="10" name="TextBox 21">
          <a:extLst>
            <a:ext uri="{FF2B5EF4-FFF2-40B4-BE49-F238E27FC236}">
              <a16:creationId xmlns:a16="http://schemas.microsoft.com/office/drawing/2014/main" id="{DAE72DEC-2AF8-41ED-B33E-ABC0BE9B759C}"/>
            </a:ext>
          </a:extLst>
        </xdr:cNvPr>
        <xdr:cNvSpPr txBox="1"/>
      </xdr:nvSpPr>
      <xdr:spPr>
        <a:xfrm>
          <a:off x="11235232800" y="238125"/>
          <a:ext cx="1571625" cy="457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ctr"/>
          <a:r>
            <a:rPr lang="he-IL" sz="1000" b="0" i="0" u="none" strike="noStrike">
              <a:solidFill>
                <a:schemeClr val="accent5"/>
              </a:solidFill>
              <a:latin typeface="Segoe UI Semibold" panose="020B0702040204020203" pitchFamily="34" charset="0"/>
              <a:ea typeface="Tahoma" panose="020B0604030504040204" pitchFamily="34" charset="0"/>
              <a:cs typeface="Segoe UI Semibold" panose="020B0702040204020203" pitchFamily="34" charset="0"/>
            </a:rPr>
            <a:t>אקסלים חכמים </a:t>
          </a:r>
        </a:p>
        <a:p>
          <a:pPr marL="0" indent="0" algn="ctr"/>
          <a:r>
            <a:rPr lang="he-IL" sz="1000" b="0" i="0" u="none" strike="noStrike">
              <a:solidFill>
                <a:schemeClr val="accent5"/>
              </a:solidFill>
              <a:latin typeface="Segoe UI Semibold" panose="020B0702040204020203" pitchFamily="34" charset="0"/>
              <a:ea typeface="Tahoma" panose="020B0604030504040204" pitchFamily="34" charset="0"/>
              <a:cs typeface="Segoe UI Semibold" panose="020B0702040204020203" pitchFamily="34" charset="0"/>
            </a:rPr>
            <a:t>לניהול העסק</a:t>
          </a:r>
          <a:endParaRPr lang="en-IL" sz="1000" b="0" i="0" u="none" strike="noStrike">
            <a:solidFill>
              <a:schemeClr val="accent5"/>
            </a:solidFill>
            <a:latin typeface="Segoe UI Semibold" panose="020B0702040204020203" pitchFamily="34" charset="0"/>
            <a:ea typeface="Tahoma" panose="020B0604030504040204" pitchFamily="34" charset="0"/>
            <a:cs typeface="Segoe UI Semibold" panose="020B0702040204020203" pitchFamily="34" charset="0"/>
          </a:endParaRPr>
        </a:p>
      </xdr:txBody>
    </xdr:sp>
    <xdr:clientData/>
  </xdr:absoluteAnchor>
  <xdr:absoluteAnchor>
    <xdr:pos x="28576" y="2571749"/>
    <xdr:ext cx="342899" cy="342899"/>
    <xdr:pic>
      <xdr:nvPicPr>
        <xdr:cNvPr id="12" name="גרפיקה 11" descr="שאלות קו מיתאר">
          <a:extLst>
            <a:ext uri="{FF2B5EF4-FFF2-40B4-BE49-F238E27FC236}">
              <a16:creationId xmlns:a16="http://schemas.microsoft.com/office/drawing/2014/main" id="{8E8B6FA0-38A5-4A23-AA69-AFDA966D9D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>
          <a:off x="11236432950" y="2571749"/>
          <a:ext cx="342899" cy="342899"/>
        </a:xfrm>
        <a:prstGeom prst="rect">
          <a:avLst/>
        </a:prstGeom>
      </xdr:spPr>
    </xdr:pic>
    <xdr:clientData/>
  </xdr:absoluteAnchor>
  <xdr:twoCellAnchor editAs="absolute">
    <xdr:from>
      <xdr:col>0</xdr:col>
      <xdr:colOff>38100</xdr:colOff>
      <xdr:row>7</xdr:row>
      <xdr:rowOff>161925</xdr:rowOff>
    </xdr:from>
    <xdr:to>
      <xdr:col>0</xdr:col>
      <xdr:colOff>400050</xdr:colOff>
      <xdr:row>9</xdr:row>
      <xdr:rowOff>123825</xdr:rowOff>
    </xdr:to>
    <xdr:pic>
      <xdr:nvPicPr>
        <xdr:cNvPr id="32" name="Graphic 20" descr="Single gear with solid fill">
          <a:extLst>
            <a:ext uri="{FF2B5EF4-FFF2-40B4-BE49-F238E27FC236}">
              <a16:creationId xmlns:a16="http://schemas.microsoft.com/office/drawing/2014/main" id="{617976F4-934F-4BCF-9783-44182FE243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>
          <a:off x="11236404375" y="2095500"/>
          <a:ext cx="361950" cy="361950"/>
        </a:xfrm>
        <a:prstGeom prst="rect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0</xdr:col>
      <xdr:colOff>38099</xdr:colOff>
      <xdr:row>5</xdr:row>
      <xdr:rowOff>104775</xdr:rowOff>
    </xdr:from>
    <xdr:to>
      <xdr:col>0</xdr:col>
      <xdr:colOff>371473</xdr:colOff>
      <xdr:row>7</xdr:row>
      <xdr:rowOff>38099</xdr:rowOff>
    </xdr:to>
    <xdr:pic>
      <xdr:nvPicPr>
        <xdr:cNvPr id="40" name="גרפיקה 39" descr="לוח עם פריטים מסומנים ב- v עם מילוי מלא">
          <a:extLst>
            <a:ext uri="{FF2B5EF4-FFF2-40B4-BE49-F238E27FC236}">
              <a16:creationId xmlns:a16="http://schemas.microsoft.com/office/drawing/2014/main" id="{4AC8E04B-0339-835A-C0DA-06F4219C40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96DAC541-7B7A-43D3-8B79-37D633B846F1}">
              <asvg:svgBlip xmlns:asvg="http://schemas.microsoft.com/office/drawing/2016/SVG/main" r:embed="rId9"/>
            </a:ext>
          </a:extLst>
        </a:blip>
        <a:stretch>
          <a:fillRect/>
        </a:stretch>
      </xdr:blipFill>
      <xdr:spPr>
        <a:xfrm>
          <a:off x="11236432952" y="1638300"/>
          <a:ext cx="333374" cy="333374"/>
        </a:xfrm>
        <a:prstGeom prst="rect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3</xdr:col>
      <xdr:colOff>381000</xdr:colOff>
      <xdr:row>14</xdr:row>
      <xdr:rowOff>91382</xdr:rowOff>
    </xdr:from>
    <xdr:to>
      <xdr:col>3</xdr:col>
      <xdr:colOff>952499</xdr:colOff>
      <xdr:row>16</xdr:row>
      <xdr:rowOff>104776</xdr:rowOff>
    </xdr:to>
    <xdr:pic>
      <xdr:nvPicPr>
        <xdr:cNvPr id="36" name="תמונה 35">
          <a:extLst>
            <a:ext uri="{FF2B5EF4-FFF2-40B4-BE49-F238E27FC236}">
              <a16:creationId xmlns:a16="http://schemas.microsoft.com/office/drawing/2014/main" id="{67EB1978-408C-4528-B52C-F24EC7FC7D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5321"/>
        <a:stretch>
          <a:fillRect/>
        </a:stretch>
      </xdr:blipFill>
      <xdr:spPr>
        <a:xfrm>
          <a:off x="11232718201" y="3415607"/>
          <a:ext cx="571499" cy="451544"/>
        </a:xfrm>
        <a:prstGeom prst="rect">
          <a:avLst/>
        </a:prstGeom>
      </xdr:spPr>
    </xdr:pic>
    <xdr:clientData/>
  </xdr:twoCellAnchor>
  <xdr:twoCellAnchor editAs="oneCell">
    <xdr:from>
      <xdr:col>3</xdr:col>
      <xdr:colOff>1781174</xdr:colOff>
      <xdr:row>20</xdr:row>
      <xdr:rowOff>55455</xdr:rowOff>
    </xdr:from>
    <xdr:to>
      <xdr:col>3</xdr:col>
      <xdr:colOff>2162174</xdr:colOff>
      <xdr:row>22</xdr:row>
      <xdr:rowOff>84030</xdr:rowOff>
    </xdr:to>
    <xdr:pic>
      <xdr:nvPicPr>
        <xdr:cNvPr id="37" name="תמונה 36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DE0C5070-8138-46EE-8978-2C8A40B868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1508526" y="4646505"/>
          <a:ext cx="381000" cy="390525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16</xdr:row>
      <xdr:rowOff>161925</xdr:rowOff>
    </xdr:from>
    <xdr:to>
      <xdr:col>3</xdr:col>
      <xdr:colOff>1533525</xdr:colOff>
      <xdr:row>18</xdr:row>
      <xdr:rowOff>85725</xdr:rowOff>
    </xdr:to>
    <xdr:sp macro="" textlink="">
      <xdr:nvSpPr>
        <xdr:cNvPr id="47" name="מלבן: פינות מעוגלות 46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CE78CC10-7EEA-4236-9903-31B71A8839EB}"/>
            </a:ext>
          </a:extLst>
        </xdr:cNvPr>
        <xdr:cNvSpPr/>
      </xdr:nvSpPr>
      <xdr:spPr>
        <a:xfrm>
          <a:off x="11232137175" y="3924300"/>
          <a:ext cx="1733550" cy="295275"/>
        </a:xfrm>
        <a:prstGeom prst="roundRect">
          <a:avLst/>
        </a:prstGeom>
        <a:gradFill>
          <a:gsLst>
            <a:gs pos="100000">
              <a:srgbClr val="0070C0"/>
            </a:gs>
            <a:gs pos="0">
              <a:srgbClr val="CC0099"/>
            </a:gs>
          </a:gsLst>
          <a:lin ang="0" scaled="0"/>
        </a:gra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 rtl="1"/>
          <a:r>
            <a:rPr lang="he-IL" sz="1100" b="1"/>
            <a:t>בואו</a:t>
          </a:r>
          <a:r>
            <a:rPr lang="he-IL" sz="1100" b="1" baseline="0"/>
            <a:t> נדבר</a:t>
          </a:r>
          <a:endParaRPr lang="en-IL" sz="1100" b="1"/>
        </a:p>
      </xdr:txBody>
    </xdr:sp>
    <xdr:clientData/>
  </xdr:twoCellAnchor>
  <xdr:twoCellAnchor editAs="oneCell">
    <xdr:from>
      <xdr:col>2</xdr:col>
      <xdr:colOff>92204</xdr:colOff>
      <xdr:row>19</xdr:row>
      <xdr:rowOff>85724</xdr:rowOff>
    </xdr:from>
    <xdr:to>
      <xdr:col>3</xdr:col>
      <xdr:colOff>1543048</xdr:colOff>
      <xdr:row>23</xdr:row>
      <xdr:rowOff>48531</xdr:rowOff>
    </xdr:to>
    <xdr:pic>
      <xdr:nvPicPr>
        <xdr:cNvPr id="50" name="תמונה 49">
          <a:extLst>
            <a:ext uri="{FF2B5EF4-FFF2-40B4-BE49-F238E27FC236}">
              <a16:creationId xmlns:a16="http://schemas.microsoft.com/office/drawing/2014/main" id="{6669E300-3675-99FE-7A3E-A9503B40555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7408"/>
        <a:stretch>
          <a:fillRect/>
        </a:stretch>
      </xdr:blipFill>
      <xdr:spPr bwMode="auto">
        <a:xfrm>
          <a:off x="11232127652" y="4495799"/>
          <a:ext cx="1698494" cy="6867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1515527</xdr:colOff>
      <xdr:row>8</xdr:row>
      <xdr:rowOff>104775</xdr:rowOff>
    </xdr:from>
    <xdr:to>
      <xdr:col>22</xdr:col>
      <xdr:colOff>647701</xdr:colOff>
      <xdr:row>26</xdr:row>
      <xdr:rowOff>9524</xdr:rowOff>
    </xdr:to>
    <xdr:pic>
      <xdr:nvPicPr>
        <xdr:cNvPr id="54" name="תמונה 53">
          <a:extLst>
            <a:ext uri="{FF2B5EF4-FFF2-40B4-BE49-F238E27FC236}">
              <a16:creationId xmlns:a16="http://schemas.microsoft.com/office/drawing/2014/main" id="{DCD0AA1F-F6FA-1797-B4E6-96832123CE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/>
        <a:srcRect l="10486"/>
        <a:stretch>
          <a:fillRect/>
        </a:stretch>
      </xdr:blipFill>
      <xdr:spPr>
        <a:xfrm>
          <a:off x="11220411899" y="2238375"/>
          <a:ext cx="8238074" cy="3448049"/>
        </a:xfrm>
        <a:prstGeom prst="rect">
          <a:avLst/>
        </a:prstGeom>
        <a:solidFill>
          <a:srgbClr val="FFFFFF">
            <a:shade val="85000"/>
          </a:srgbClr>
        </a:solidFill>
        <a:ln w="1905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twoCellAnchor editAs="oneCell">
    <xdr:from>
      <xdr:col>4</xdr:col>
      <xdr:colOff>57150</xdr:colOff>
      <xdr:row>20</xdr:row>
      <xdr:rowOff>76200</xdr:rowOff>
    </xdr:from>
    <xdr:to>
      <xdr:col>4</xdr:col>
      <xdr:colOff>356742</xdr:colOff>
      <xdr:row>22</xdr:row>
      <xdr:rowOff>13842</xdr:rowOff>
    </xdr:to>
    <xdr:pic>
      <xdr:nvPicPr>
        <xdr:cNvPr id="8" name="תמונה 7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2C289F25-34C0-4220-A20C-A09F427F8E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0999383" y="4667250"/>
          <a:ext cx="299592" cy="29959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&#1502;&#1493;&#1491;&#1500;&#1497;&#1501;%20&#1513;&#1500;%20&#1488;&#1511;&#1505;&#1500;/Projects%20BIG%20V2.0.xlsm" TargetMode="External"/><Relationship Id="rId2" Type="http://schemas.openxmlformats.org/officeDocument/2006/relationships/externalLinkPath" Target="https://d.docs.live.net/d29ad3f2cd1b63d5/&#1513;&#1493;&#1500;&#1495;&#1503;%20&#1492;&#1506;&#1489;&#1493;&#1491;&#1492;/&#1508;&#1512;&#1493;&#1497;&#1497;&#1511;&#1496;&#1497;&#1501;%20&#1489;&#1488;&#1511;&#1505;&#1500;/&#1502;&#1493;&#1491;&#1500;&#1497;&#1501;%20&#1513;&#1500;%20&#1488;&#1511;&#1505;&#1500;/Projects%20BIG%20V2.0.xlsm" TargetMode="External"/><Relationship Id="rId1" Type="http://schemas.openxmlformats.org/officeDocument/2006/relationships/externalLinkPath" Target="/d29ad3f2cd1b63d5/&#1513;&#1493;&#1500;&#1495;&#1503;%20&#1492;&#1506;&#1489;&#1493;&#1491;&#1492;/&#1508;&#1512;&#1493;&#1497;&#1497;&#1511;&#1496;&#1497;&#1501;%20&#1489;&#1488;&#1511;&#1505;&#1500;/&#1502;&#1493;&#1491;&#1500;&#1497;&#1501;%20&#1513;&#1500;%20&#1488;&#1511;&#1505;&#1500;/Projects%20BIG%20V2.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דשבורד"/>
      <sheetName val="לוח משימות"/>
      <sheetName val="טבלת סטאטוס"/>
      <sheetName val="הגדרות"/>
      <sheetName val="Projects BIG V2.0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F0C87-7419-4C4C-848D-162EA689301A}">
  <sheetPr>
    <tabColor theme="1" tint="0.34998626667073579"/>
  </sheetPr>
  <dimension ref="C1:U113"/>
  <sheetViews>
    <sheetView showGridLines="0" showRowColHeaders="0" rightToLeft="1" zoomScaleNormal="100" workbookViewId="0">
      <selection activeCell="E7" sqref="E7"/>
    </sheetView>
  </sheetViews>
  <sheetFormatPr defaultRowHeight="14.25" x14ac:dyDescent="0.2"/>
  <cols>
    <col min="1" max="1" width="23.375" customWidth="1"/>
    <col min="2" max="2" width="14.5" customWidth="1"/>
    <col min="3" max="3" width="3.25" style="2" customWidth="1"/>
    <col min="4" max="4" width="30.375" customWidth="1"/>
    <col min="5" max="5" width="15.625" customWidth="1"/>
    <col min="6" max="6" width="21.125" customWidth="1"/>
    <col min="7" max="7" width="9" hidden="1" customWidth="1"/>
    <col min="8" max="8" width="9.875" customWidth="1"/>
    <col min="9" max="9" width="13.125" customWidth="1"/>
    <col min="13" max="13" width="17.875" customWidth="1"/>
    <col min="16" max="21" width="9" hidden="1" customWidth="1"/>
  </cols>
  <sheetData>
    <row r="1" spans="3:21" ht="24.75" customHeight="1" x14ac:dyDescent="0.2">
      <c r="D1" s="2"/>
    </row>
    <row r="2" spans="3:21" ht="27" customHeight="1" x14ac:dyDescent="0.2">
      <c r="C2" s="122" t="s">
        <v>1</v>
      </c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</row>
    <row r="4" spans="3:21" s="10" customFormat="1" ht="29.25" x14ac:dyDescent="0.25">
      <c r="E4"/>
      <c r="F4"/>
      <c r="G4" s="84"/>
      <c r="I4" s="84"/>
      <c r="P4" s="10" t="s">
        <v>44</v>
      </c>
      <c r="S4">
        <v>1</v>
      </c>
      <c r="T4" t="s">
        <v>41</v>
      </c>
      <c r="U4">
        <v>1</v>
      </c>
    </row>
    <row r="5" spans="3:21" ht="15.75" customHeight="1" x14ac:dyDescent="0.2">
      <c r="I5" s="85"/>
      <c r="P5">
        <f>E10</f>
        <v>0</v>
      </c>
      <c r="Q5" t="e">
        <f>VLOOKUP(P5,P9:Q17,2,0)</f>
        <v>#N/A</v>
      </c>
      <c r="S5">
        <v>2</v>
      </c>
      <c r="T5" t="s">
        <v>40</v>
      </c>
      <c r="U5">
        <v>2</v>
      </c>
    </row>
    <row r="6" spans="3:21" ht="15.75" customHeight="1" x14ac:dyDescent="0.2">
      <c r="I6" s="86"/>
      <c r="S6">
        <v>3</v>
      </c>
      <c r="T6" t="s">
        <v>37</v>
      </c>
      <c r="U6">
        <v>3</v>
      </c>
    </row>
    <row r="7" spans="3:21" ht="15.75" customHeight="1" x14ac:dyDescent="0.2">
      <c r="D7" s="87" t="s">
        <v>45</v>
      </c>
      <c r="E7" s="11">
        <v>2026</v>
      </c>
      <c r="I7" s="86"/>
      <c r="P7" t="s">
        <v>43</v>
      </c>
      <c r="Q7" t="s">
        <v>42</v>
      </c>
      <c r="S7">
        <v>4</v>
      </c>
      <c r="T7" t="s">
        <v>34</v>
      </c>
      <c r="U7">
        <v>4</v>
      </c>
    </row>
    <row r="8" spans="3:21" ht="15.75" customHeight="1" x14ac:dyDescent="0.2">
      <c r="C8"/>
      <c r="I8" s="86"/>
      <c r="S8">
        <v>5</v>
      </c>
      <c r="T8" t="s">
        <v>31</v>
      </c>
      <c r="U8">
        <v>5</v>
      </c>
    </row>
    <row r="9" spans="3:21" ht="15.75" customHeight="1" x14ac:dyDescent="0.2">
      <c r="C9"/>
      <c r="I9" s="86"/>
      <c r="P9" t="s">
        <v>39</v>
      </c>
      <c r="Q9" t="s">
        <v>38</v>
      </c>
      <c r="S9">
        <v>6</v>
      </c>
      <c r="T9" t="s">
        <v>28</v>
      </c>
      <c r="U9">
        <v>6</v>
      </c>
    </row>
    <row r="10" spans="3:21" ht="15.75" customHeight="1" x14ac:dyDescent="0.25">
      <c r="D10" s="88" t="s">
        <v>55</v>
      </c>
      <c r="E10" s="2"/>
      <c r="I10" s="86"/>
      <c r="P10" t="s">
        <v>36</v>
      </c>
      <c r="Q10" t="s">
        <v>35</v>
      </c>
      <c r="S10">
        <v>7</v>
      </c>
      <c r="T10" t="s">
        <v>25</v>
      </c>
      <c r="U10">
        <v>7</v>
      </c>
    </row>
    <row r="11" spans="3:21" ht="15.75" customHeight="1" x14ac:dyDescent="0.2">
      <c r="D11" s="87" t="s">
        <v>8</v>
      </c>
      <c r="E11" s="66">
        <v>0.35416666666666669</v>
      </c>
      <c r="G11">
        <f t="shared" ref="G11:G17" si="0">E11*24</f>
        <v>8.5</v>
      </c>
      <c r="I11" s="86"/>
      <c r="P11" t="s">
        <v>33</v>
      </c>
      <c r="Q11" t="s">
        <v>32</v>
      </c>
      <c r="S11">
        <v>8</v>
      </c>
      <c r="T11" t="s">
        <v>24</v>
      </c>
      <c r="U11">
        <v>8</v>
      </c>
    </row>
    <row r="12" spans="3:21" ht="15.75" customHeight="1" x14ac:dyDescent="0.2">
      <c r="D12" s="87" t="s">
        <v>7</v>
      </c>
      <c r="E12" s="66">
        <v>0.35416666666666669</v>
      </c>
      <c r="G12">
        <f t="shared" si="0"/>
        <v>8.5</v>
      </c>
      <c r="I12" s="86"/>
      <c r="P12" t="s">
        <v>30</v>
      </c>
      <c r="Q12" t="s">
        <v>29</v>
      </c>
      <c r="S12">
        <v>9</v>
      </c>
      <c r="T12" t="s">
        <v>21</v>
      </c>
      <c r="U12">
        <v>9</v>
      </c>
    </row>
    <row r="13" spans="3:21" ht="15.75" customHeight="1" x14ac:dyDescent="0.25">
      <c r="C13" s="88"/>
      <c r="D13" s="87" t="s">
        <v>6</v>
      </c>
      <c r="E13" s="66">
        <v>0.35416666666666669</v>
      </c>
      <c r="G13">
        <f t="shared" si="0"/>
        <v>8.5</v>
      </c>
      <c r="I13" s="86"/>
      <c r="P13" t="s">
        <v>27</v>
      </c>
      <c r="Q13" t="s">
        <v>26</v>
      </c>
      <c r="S13">
        <v>10</v>
      </c>
      <c r="T13" t="s">
        <v>18</v>
      </c>
      <c r="U13">
        <v>10</v>
      </c>
    </row>
    <row r="14" spans="3:21" ht="20.25" customHeight="1" x14ac:dyDescent="0.2">
      <c r="D14" s="87" t="s">
        <v>5</v>
      </c>
      <c r="E14" s="66">
        <v>0.35416666666666669</v>
      </c>
      <c r="G14">
        <f t="shared" si="0"/>
        <v>8.5</v>
      </c>
      <c r="P14" t="s">
        <v>20</v>
      </c>
      <c r="Q14" t="s">
        <v>19</v>
      </c>
      <c r="S14">
        <v>11</v>
      </c>
      <c r="T14" t="s">
        <v>15</v>
      </c>
      <c r="U14">
        <v>11</v>
      </c>
    </row>
    <row r="15" spans="3:21" ht="15.75" x14ac:dyDescent="0.25">
      <c r="C15" s="6"/>
      <c r="D15" s="87" t="s">
        <v>4</v>
      </c>
      <c r="E15" s="66">
        <v>0.33333333333333331</v>
      </c>
      <c r="G15">
        <f t="shared" si="0"/>
        <v>8</v>
      </c>
      <c r="P15" t="s">
        <v>17</v>
      </c>
      <c r="Q15" t="s">
        <v>16</v>
      </c>
      <c r="S15">
        <v>12</v>
      </c>
      <c r="T15" t="s">
        <v>12</v>
      </c>
      <c r="U15">
        <v>12</v>
      </c>
    </row>
    <row r="16" spans="3:21" ht="15.75" x14ac:dyDescent="0.2">
      <c r="D16" s="87" t="s">
        <v>3</v>
      </c>
      <c r="E16" s="66"/>
      <c r="G16">
        <f t="shared" si="0"/>
        <v>0</v>
      </c>
      <c r="P16" t="s">
        <v>14</v>
      </c>
      <c r="Q16" t="s">
        <v>13</v>
      </c>
      <c r="S16" t="e">
        <f t="shared" ref="S16:S23" si="1">_xlfn.TRANSLATE(T16,"he",$Q$5)</f>
        <v>#N/A</v>
      </c>
      <c r="T16" t="s">
        <v>9</v>
      </c>
    </row>
    <row r="17" spans="3:20" ht="15.75" x14ac:dyDescent="0.2">
      <c r="C17" s="1"/>
      <c r="D17" s="87" t="s">
        <v>2</v>
      </c>
      <c r="E17" s="66"/>
      <c r="G17">
        <f t="shared" si="0"/>
        <v>0</v>
      </c>
      <c r="P17" t="s">
        <v>11</v>
      </c>
      <c r="Q17" t="s">
        <v>10</v>
      </c>
      <c r="S17" t="e">
        <f t="shared" si="1"/>
        <v>#N/A</v>
      </c>
      <c r="T17" t="s">
        <v>8</v>
      </c>
    </row>
    <row r="18" spans="3:20" x14ac:dyDescent="0.2">
      <c r="S18" t="e">
        <f t="shared" si="1"/>
        <v>#N/A</v>
      </c>
      <c r="T18" t="s">
        <v>7</v>
      </c>
    </row>
    <row r="19" spans="3:20" ht="15.75" x14ac:dyDescent="0.2">
      <c r="D19" s="91" t="s">
        <v>54</v>
      </c>
      <c r="E19" s="90">
        <f>SUM(G11:G17)</f>
        <v>42</v>
      </c>
      <c r="S19" t="e">
        <f t="shared" si="1"/>
        <v>#N/A</v>
      </c>
      <c r="T19" t="s">
        <v>6</v>
      </c>
    </row>
    <row r="20" spans="3:20" ht="15" x14ac:dyDescent="0.25">
      <c r="D20" s="89" t="s">
        <v>56</v>
      </c>
      <c r="P20" t="s">
        <v>50</v>
      </c>
      <c r="Q20" cm="1">
        <f t="array" aca="1" ref="Q20:Q24" ca="1">_xlfn.SEQUENCE(5,1,YEAR(TODAY()))</f>
        <v>2026</v>
      </c>
      <c r="S20" t="e">
        <f t="shared" si="1"/>
        <v>#N/A</v>
      </c>
      <c r="T20" t="s">
        <v>5</v>
      </c>
    </row>
    <row r="21" spans="3:20" x14ac:dyDescent="0.2">
      <c r="C21" s="4"/>
      <c r="Q21">
        <f ca="1"/>
        <v>2027</v>
      </c>
      <c r="S21" t="e">
        <f t="shared" si="1"/>
        <v>#N/A</v>
      </c>
      <c r="T21" t="s">
        <v>4</v>
      </c>
    </row>
    <row r="22" spans="3:20" ht="15" x14ac:dyDescent="0.25">
      <c r="C22" s="1"/>
      <c r="D22" s="92" t="s">
        <v>68</v>
      </c>
      <c r="Q22">
        <f ca="1"/>
        <v>2028</v>
      </c>
      <c r="S22" t="e">
        <f t="shared" si="1"/>
        <v>#N/A</v>
      </c>
      <c r="T22" t="s">
        <v>3</v>
      </c>
    </row>
    <row r="23" spans="3:20" x14ac:dyDescent="0.2">
      <c r="C23" s="1"/>
      <c r="Q23">
        <f ca="1"/>
        <v>2029</v>
      </c>
      <c r="S23" t="e">
        <f t="shared" si="1"/>
        <v>#N/A</v>
      </c>
      <c r="T23" t="s">
        <v>2</v>
      </c>
    </row>
    <row r="24" spans="3:20" x14ac:dyDescent="0.2">
      <c r="C24" s="1"/>
      <c r="Q24">
        <f ca="1"/>
        <v>2030</v>
      </c>
    </row>
    <row r="25" spans="3:20" ht="15" x14ac:dyDescent="0.25">
      <c r="C25" s="10" t="e" vm="1">
        <v>#VALUE!</v>
      </c>
      <c r="D25" s="105" t="s">
        <v>70</v>
      </c>
    </row>
    <row r="26" spans="3:20" x14ac:dyDescent="0.2">
      <c r="C26" s="1"/>
    </row>
    <row r="27" spans="3:20" x14ac:dyDescent="0.2">
      <c r="C27" s="1"/>
    </row>
    <row r="28" spans="3:20" x14ac:dyDescent="0.2">
      <c r="C28" s="1"/>
    </row>
    <row r="39" spans="3:9" x14ac:dyDescent="0.2">
      <c r="C39"/>
      <c r="G39" s="3"/>
      <c r="H39" s="3"/>
      <c r="I39" s="3"/>
    </row>
    <row r="40" spans="3:9" x14ac:dyDescent="0.2">
      <c r="C40"/>
      <c r="G40" s="3"/>
      <c r="H40" s="3"/>
      <c r="I40" s="3"/>
    </row>
    <row r="41" spans="3:9" x14ac:dyDescent="0.2">
      <c r="C41"/>
      <c r="G41" s="3"/>
      <c r="H41" s="3"/>
      <c r="I41" s="3"/>
    </row>
    <row r="42" spans="3:9" x14ac:dyDescent="0.2">
      <c r="C42"/>
      <c r="G42" s="3"/>
      <c r="H42" s="3"/>
      <c r="I42" s="3"/>
    </row>
    <row r="43" spans="3:9" x14ac:dyDescent="0.2">
      <c r="C43"/>
      <c r="G43" s="3"/>
      <c r="H43" s="3"/>
      <c r="I43" s="3"/>
    </row>
    <row r="44" spans="3:9" x14ac:dyDescent="0.2">
      <c r="C44"/>
      <c r="G44" s="3"/>
      <c r="H44" s="3"/>
      <c r="I44" s="3"/>
    </row>
    <row r="45" spans="3:9" x14ac:dyDescent="0.2">
      <c r="C45"/>
      <c r="G45" s="3"/>
      <c r="H45" s="3"/>
      <c r="I45" s="3"/>
    </row>
    <row r="46" spans="3:9" x14ac:dyDescent="0.2">
      <c r="C46"/>
      <c r="G46" s="3"/>
      <c r="H46" s="3"/>
      <c r="I46" s="3"/>
    </row>
    <row r="47" spans="3:9" x14ac:dyDescent="0.2">
      <c r="C47"/>
      <c r="G47" s="3"/>
      <c r="H47" s="3"/>
      <c r="I47" s="3"/>
    </row>
    <row r="48" spans="3:9" x14ac:dyDescent="0.2">
      <c r="C48"/>
      <c r="G48" s="3"/>
      <c r="H48" s="3"/>
      <c r="I48" s="3"/>
    </row>
    <row r="49" spans="3:9" x14ac:dyDescent="0.2">
      <c r="C49"/>
      <c r="G49" s="3"/>
      <c r="H49" s="3"/>
      <c r="I49" s="3"/>
    </row>
    <row r="50" spans="3:9" x14ac:dyDescent="0.2">
      <c r="C50"/>
      <c r="G50" s="3"/>
      <c r="H50" s="3"/>
      <c r="I50" s="3"/>
    </row>
    <row r="51" spans="3:9" x14ac:dyDescent="0.2">
      <c r="C51"/>
      <c r="G51" s="3"/>
      <c r="H51" s="3"/>
      <c r="I51" s="3"/>
    </row>
    <row r="52" spans="3:9" x14ac:dyDescent="0.2">
      <c r="C52"/>
      <c r="G52" s="3"/>
      <c r="H52" s="3"/>
      <c r="I52" s="3"/>
    </row>
    <row r="53" spans="3:9" x14ac:dyDescent="0.2">
      <c r="C53"/>
      <c r="G53" s="3"/>
      <c r="H53" s="3"/>
      <c r="I53" s="3"/>
    </row>
    <row r="54" spans="3:9" x14ac:dyDescent="0.2">
      <c r="C54"/>
      <c r="G54" s="3"/>
      <c r="H54" s="3"/>
      <c r="I54" s="3"/>
    </row>
    <row r="55" spans="3:9" x14ac:dyDescent="0.2">
      <c r="C55"/>
      <c r="G55" s="3"/>
      <c r="H55" s="3"/>
      <c r="I55" s="3"/>
    </row>
    <row r="56" spans="3:9" x14ac:dyDescent="0.2">
      <c r="C56"/>
      <c r="G56" s="3"/>
      <c r="H56" s="3"/>
      <c r="I56" s="3"/>
    </row>
    <row r="57" spans="3:9" x14ac:dyDescent="0.2">
      <c r="C57"/>
      <c r="G57" s="3"/>
      <c r="H57" s="3"/>
      <c r="I57" s="3"/>
    </row>
    <row r="58" spans="3:9" x14ac:dyDescent="0.2">
      <c r="C58"/>
      <c r="G58" s="3"/>
      <c r="H58" s="3"/>
      <c r="I58" s="3"/>
    </row>
    <row r="59" spans="3:9" x14ac:dyDescent="0.2">
      <c r="C59"/>
      <c r="G59" s="3"/>
      <c r="H59" s="3"/>
      <c r="I59" s="3"/>
    </row>
    <row r="60" spans="3:9" x14ac:dyDescent="0.2">
      <c r="C60"/>
      <c r="G60" s="3"/>
      <c r="H60" s="3"/>
      <c r="I60" s="3"/>
    </row>
    <row r="61" spans="3:9" x14ac:dyDescent="0.2">
      <c r="C61"/>
      <c r="G61" s="3"/>
      <c r="H61" s="3"/>
      <c r="I61" s="3"/>
    </row>
    <row r="62" spans="3:9" x14ac:dyDescent="0.2">
      <c r="C62"/>
      <c r="G62" s="3"/>
      <c r="H62" s="3"/>
      <c r="I62" s="3"/>
    </row>
    <row r="63" spans="3:9" x14ac:dyDescent="0.2">
      <c r="C63"/>
      <c r="G63" s="3"/>
      <c r="H63" s="3"/>
      <c r="I63" s="3"/>
    </row>
    <row r="64" spans="3:9" x14ac:dyDescent="0.2">
      <c r="C64"/>
      <c r="G64" s="3"/>
      <c r="H64" s="3"/>
      <c r="I64" s="3"/>
    </row>
    <row r="65" spans="3:9" x14ac:dyDescent="0.2">
      <c r="C65"/>
      <c r="G65" s="3"/>
      <c r="H65" s="3"/>
      <c r="I65" s="3"/>
    </row>
    <row r="66" spans="3:9" x14ac:dyDescent="0.2">
      <c r="C66"/>
      <c r="G66" s="3"/>
      <c r="H66" s="3"/>
      <c r="I66" s="3"/>
    </row>
    <row r="67" spans="3:9" x14ac:dyDescent="0.2">
      <c r="C67"/>
      <c r="G67" s="3"/>
      <c r="H67" s="3"/>
      <c r="I67" s="3"/>
    </row>
    <row r="68" spans="3:9" x14ac:dyDescent="0.2">
      <c r="C68"/>
      <c r="G68" s="3"/>
      <c r="H68" s="3"/>
      <c r="I68" s="3"/>
    </row>
    <row r="69" spans="3:9" x14ac:dyDescent="0.2">
      <c r="C69"/>
      <c r="G69" s="3"/>
      <c r="H69" s="3"/>
      <c r="I69" s="3"/>
    </row>
    <row r="70" spans="3:9" x14ac:dyDescent="0.2">
      <c r="C70"/>
      <c r="G70" s="3"/>
      <c r="H70" s="3"/>
      <c r="I70" s="3"/>
    </row>
    <row r="71" spans="3:9" x14ac:dyDescent="0.2">
      <c r="C71"/>
      <c r="G71" s="3"/>
      <c r="H71" s="3"/>
      <c r="I71" s="3"/>
    </row>
    <row r="72" spans="3:9" x14ac:dyDescent="0.2">
      <c r="C72"/>
      <c r="G72" s="3"/>
      <c r="H72" s="3"/>
      <c r="I72" s="3"/>
    </row>
    <row r="73" spans="3:9" x14ac:dyDescent="0.2">
      <c r="C73"/>
      <c r="G73" s="3"/>
      <c r="H73" s="3"/>
      <c r="I73" s="3"/>
    </row>
    <row r="74" spans="3:9" x14ac:dyDescent="0.2">
      <c r="C74"/>
      <c r="G74" s="3"/>
      <c r="H74" s="3"/>
      <c r="I74" s="3"/>
    </row>
    <row r="75" spans="3:9" x14ac:dyDescent="0.2">
      <c r="C75"/>
      <c r="G75" s="3"/>
      <c r="H75" s="3"/>
      <c r="I75" s="3"/>
    </row>
    <row r="76" spans="3:9" x14ac:dyDescent="0.2">
      <c r="C76"/>
      <c r="G76" s="3"/>
      <c r="H76" s="3"/>
      <c r="I76" s="3"/>
    </row>
    <row r="77" spans="3:9" x14ac:dyDescent="0.2">
      <c r="C77"/>
      <c r="G77" s="3"/>
    </row>
    <row r="78" spans="3:9" x14ac:dyDescent="0.2">
      <c r="C78"/>
    </row>
    <row r="79" spans="3:9" x14ac:dyDescent="0.2">
      <c r="C79"/>
    </row>
    <row r="80" spans="3:9" x14ac:dyDescent="0.2">
      <c r="C80"/>
    </row>
    <row r="81" customFormat="1" x14ac:dyDescent="0.2"/>
    <row r="82" customFormat="1" x14ac:dyDescent="0.2"/>
    <row r="83" customForma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  <row r="89" customFormat="1" x14ac:dyDescent="0.2"/>
    <row r="90" customFormat="1" x14ac:dyDescent="0.2"/>
    <row r="91" customFormat="1" x14ac:dyDescent="0.2"/>
    <row r="92" customFormat="1" x14ac:dyDescent="0.2"/>
    <row r="93" customFormat="1" x14ac:dyDescent="0.2"/>
    <row r="94" customFormat="1" x14ac:dyDescent="0.2"/>
    <row r="95" customFormat="1" x14ac:dyDescent="0.2"/>
    <row r="96" customFormat="1" x14ac:dyDescent="0.2"/>
    <row r="97" customFormat="1" x14ac:dyDescent="0.2"/>
    <row r="98" customFormat="1" x14ac:dyDescent="0.2"/>
    <row r="99" customFormat="1" x14ac:dyDescent="0.2"/>
    <row r="100" customFormat="1" x14ac:dyDescent="0.2"/>
    <row r="101" customFormat="1" x14ac:dyDescent="0.2"/>
    <row r="102" customFormat="1" x14ac:dyDescent="0.2"/>
    <row r="103" customFormat="1" x14ac:dyDescent="0.2"/>
    <row r="104" customFormat="1" x14ac:dyDescent="0.2"/>
    <row r="105" customFormat="1" x14ac:dyDescent="0.2"/>
    <row r="106" customFormat="1" x14ac:dyDescent="0.2"/>
    <row r="107" customFormat="1" x14ac:dyDescent="0.2"/>
    <row r="108" customFormat="1" x14ac:dyDescent="0.2"/>
    <row r="109" customFormat="1" x14ac:dyDescent="0.2"/>
    <row r="110" customFormat="1" x14ac:dyDescent="0.2"/>
    <row r="111" customFormat="1" x14ac:dyDescent="0.2"/>
    <row r="112" customFormat="1" x14ac:dyDescent="0.2"/>
    <row r="113" customFormat="1" x14ac:dyDescent="0.2"/>
  </sheetData>
  <sheetProtection algorithmName="SHA-512" hashValue="69Xpd+z6mdadIZML9Iw7NGGxJX7iGutzX6nPiVlAhSv09raXW0w4UGQC7qSTdimNlrShudAR5qlK8PzRwPWO4g==" saltValue="6damIpBclAEuriCUTqL5Bg==" spinCount="100000" sheet="1" objects="1" scenarios="1"/>
  <mergeCells count="1">
    <mergeCell ref="C2:O2"/>
  </mergeCells>
  <dataValidations count="1">
    <dataValidation type="list" allowBlank="1" showInputMessage="1" showErrorMessage="1" sqref="E7" xr:uid="{3DC51B40-F5FD-4062-87D0-5DBEFF8F583B}">
      <formula1>"2025,2026,2027,2028,2029,2030"</formula1>
    </dataValidation>
  </dataValidations>
  <pageMargins left="0.7" right="0.7" top="0.75" bottom="0.75" header="0.3" footer="0.3"/>
  <pageSetup paperSize="9" scale="64" orientation="portrait" r:id="rId1"/>
  <colBreaks count="1" manualBreakCount="1">
    <brk id="7" max="18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18AC9-C5D6-43EA-B780-65A6118CF591}">
  <sheetPr>
    <tabColor rgb="FF0070C0"/>
    <pageSetUpPr fitToPage="1"/>
  </sheetPr>
  <dimension ref="A1:Y139"/>
  <sheetViews>
    <sheetView showGridLines="0" showRowColHeaders="0" rightToLeft="1" tabSelected="1" zoomScaleNormal="100" workbookViewId="0">
      <selection activeCell="A4" sqref="A4"/>
    </sheetView>
  </sheetViews>
  <sheetFormatPr defaultColWidth="7.875" defaultRowHeight="15" x14ac:dyDescent="0.25"/>
  <cols>
    <col min="1" max="1" width="37.625" style="12" customWidth="1"/>
    <col min="2" max="2" width="3.25" style="12" customWidth="1"/>
    <col min="3" max="3" width="12.625" style="20" customWidth="1"/>
    <col min="4" max="7" width="12.625" style="15" customWidth="1"/>
    <col min="8" max="8" width="13.75" style="12" customWidth="1"/>
    <col min="9" max="9" width="12.625" style="16" customWidth="1"/>
    <col min="10" max="10" width="12.625" style="17" customWidth="1"/>
    <col min="11" max="11" width="12.625" style="18" customWidth="1"/>
    <col min="12" max="12" width="1.125" style="17" customWidth="1"/>
    <col min="13" max="13" width="4" style="12" customWidth="1"/>
    <col min="14" max="16" width="7.875" style="12"/>
    <col min="17" max="17" width="13.625" style="20" hidden="1" customWidth="1"/>
    <col min="18" max="19" width="7.875" style="12" hidden="1" customWidth="1"/>
    <col min="20" max="23" width="7.875" style="12"/>
    <col min="24" max="24" width="44.375" style="12" customWidth="1"/>
    <col min="25" max="16384" width="7.875" style="12"/>
  </cols>
  <sheetData>
    <row r="1" spans="3:25" x14ac:dyDescent="0.25">
      <c r="C1" s="12"/>
      <c r="D1" s="12"/>
      <c r="Q1" s="19"/>
    </row>
    <row r="2" spans="3:25" ht="15.75" x14ac:dyDescent="0.25">
      <c r="C2" s="13" t="s">
        <v>51</v>
      </c>
      <c r="D2" s="14" t="s">
        <v>25</v>
      </c>
      <c r="Q2" s="19"/>
    </row>
    <row r="3" spans="3:25" x14ac:dyDescent="0.25">
      <c r="Q3" s="21"/>
    </row>
    <row r="4" spans="3:25" ht="18.75" x14ac:dyDescent="0.3">
      <c r="C4" s="120" t="s">
        <v>66</v>
      </c>
      <c r="D4" s="120"/>
      <c r="E4" s="120"/>
      <c r="F4" s="120"/>
      <c r="G4" s="120"/>
      <c r="H4" s="120"/>
      <c r="Q4" s="22">
        <f>VLOOKUP(D2,הגדרות!$T$4:$U$15,2,0)</f>
        <v>7</v>
      </c>
    </row>
    <row r="5" spans="3:25" ht="17.25" x14ac:dyDescent="0.3">
      <c r="C5" s="121"/>
      <c r="D5" s="121"/>
      <c r="E5" s="121"/>
      <c r="F5" s="121"/>
      <c r="G5" s="121"/>
      <c r="H5" s="121"/>
      <c r="Q5" s="22">
        <f>הגדרות!E7</f>
        <v>2026</v>
      </c>
    </row>
    <row r="6" spans="3:25" ht="27" customHeight="1" x14ac:dyDescent="0.25">
      <c r="C6" s="81">
        <f>Q6</f>
        <v>46204</v>
      </c>
      <c r="D6" s="65" t="s">
        <v>67</v>
      </c>
      <c r="E6" s="59"/>
      <c r="F6" s="82" t="str">
        <f>Q7</f>
        <v>יולי</v>
      </c>
      <c r="G6" s="59"/>
      <c r="H6" s="59"/>
      <c r="J6" s="23"/>
      <c r="K6" s="24"/>
      <c r="L6" s="23"/>
      <c r="P6" s="16"/>
      <c r="Q6" s="25">
        <f>DATE(Q5,Q4,1)</f>
        <v>46204</v>
      </c>
      <c r="R6" s="16"/>
      <c r="S6" s="16"/>
      <c r="T6" s="16"/>
    </row>
    <row r="7" spans="3:25" ht="27" customHeight="1" x14ac:dyDescent="0.25">
      <c r="D7" s="20"/>
      <c r="E7" s="20"/>
      <c r="F7" s="20"/>
      <c r="G7" s="20"/>
      <c r="H7" s="20"/>
      <c r="I7" s="20"/>
      <c r="J7" s="20"/>
      <c r="K7" s="24"/>
      <c r="L7" s="23"/>
      <c r="M7" s="16"/>
      <c r="P7" s="16"/>
      <c r="Q7" s="25" t="str">
        <f>D2</f>
        <v>יולי</v>
      </c>
      <c r="R7" s="16"/>
      <c r="S7" s="16"/>
      <c r="T7" s="16"/>
    </row>
    <row r="8" spans="3:25" ht="24.75" customHeight="1" x14ac:dyDescent="0.25">
      <c r="C8" s="71" t="s">
        <v>0</v>
      </c>
      <c r="D8" s="71" t="s">
        <v>9</v>
      </c>
      <c r="E8" s="70" t="s">
        <v>49</v>
      </c>
      <c r="F8" s="70" t="s">
        <v>48</v>
      </c>
      <c r="G8" s="70" t="s">
        <v>52</v>
      </c>
      <c r="H8" s="71" t="s">
        <v>61</v>
      </c>
      <c r="J8" s="71" t="s">
        <v>53</v>
      </c>
      <c r="K8" s="83" t="s">
        <v>58</v>
      </c>
      <c r="L8" s="23"/>
      <c r="M8" s="16"/>
      <c r="P8" s="16"/>
      <c r="Q8" s="26" t="s">
        <v>47</v>
      </c>
      <c r="R8" s="16" t="s">
        <v>53</v>
      </c>
      <c r="S8" s="16" t="s">
        <v>57</v>
      </c>
      <c r="T8" s="16"/>
    </row>
    <row r="9" spans="3:25" ht="23.25" customHeight="1" x14ac:dyDescent="0.25">
      <c r="C9" s="58">
        <f>Q6</f>
        <v>46204</v>
      </c>
      <c r="D9" s="59" t="str">
        <f t="shared" ref="D9:D39" si="0">TEXT(C9,"DDDD")</f>
        <v>יום רביעי</v>
      </c>
      <c r="E9" s="60">
        <v>0.375</v>
      </c>
      <c r="F9" s="61">
        <v>0.72916666666666663</v>
      </c>
      <c r="G9" s="62">
        <v>2.0833333333333332E-2</v>
      </c>
      <c r="H9" s="63">
        <f>IF(OR(F9="",E9=""),"",IF(F9&lt;E9,F9-E9+1-G9,F9-E9-G9))</f>
        <v>0.33333333333333331</v>
      </c>
      <c r="I9" s="67"/>
      <c r="J9" s="67">
        <f>IF(_xlfn.XLOOKUP(D9,הגדרות!$D$11:$D$17,הגדרות!$E$11:$E$17,"",0)="","",_xlfn.XLOOKUP(D9,הגדרות!$D$11:$D$17,הגדרות!$E$11:$E$17,"",0))</f>
        <v>0.35416666666666669</v>
      </c>
      <c r="K9" s="72" t="str">
        <f>IF(S9=0,"",S9/24)</f>
        <v/>
      </c>
      <c r="L9" s="27"/>
      <c r="M9" s="16"/>
      <c r="P9" s="16"/>
      <c r="Q9" s="28">
        <f t="shared" ref="Q9:Q39" si="1">IF(H9="",0,H9*24)</f>
        <v>8</v>
      </c>
      <c r="R9" s="28">
        <f>IF(J9="",0,J9*24)</f>
        <v>8.5</v>
      </c>
      <c r="S9" s="68">
        <f>IF(Q9&gt;R9,Q9-R9,0)</f>
        <v>0</v>
      </c>
      <c r="X9" s="29"/>
      <c r="Y9" s="12" t="s">
        <v>46</v>
      </c>
    </row>
    <row r="10" spans="3:25" ht="21.75" customHeight="1" x14ac:dyDescent="0.25">
      <c r="C10" s="53">
        <f t="shared" ref="C10:C35" si="2">IF(MONTH(C9+1)=MONTH($Q$6),C9+1,"")</f>
        <v>46205</v>
      </c>
      <c r="D10" s="54" t="str">
        <f t="shared" si="0"/>
        <v>יום חמישי</v>
      </c>
      <c r="E10" s="55"/>
      <c r="F10" s="56"/>
      <c r="G10" s="57"/>
      <c r="H10" s="63" t="str">
        <f t="shared" ref="H10:H39" si="3">IF(OR(F10="",E10=""),"",IF(F10&lt;E10,F10-E10+1-G10,F10-E10-G10))</f>
        <v/>
      </c>
      <c r="I10" s="67"/>
      <c r="J10" s="67">
        <f>IF(_xlfn.XLOOKUP(D10,הגדרות!$D$11:$D$17,הגדרות!$E$11:$E$17,"",0)="","",_xlfn.XLOOKUP(D10,הגדרות!$D$11:$D$17,הגדרות!$E$11:$E$17,"",0))</f>
        <v>0.33333333333333331</v>
      </c>
      <c r="K10" s="72" t="str">
        <f t="shared" ref="K10:K39" si="4">IF(S10=0,"",S10/24)</f>
        <v/>
      </c>
      <c r="L10" s="27"/>
      <c r="M10" s="16"/>
      <c r="P10" s="16"/>
      <c r="Q10" s="28">
        <f t="shared" si="1"/>
        <v>0</v>
      </c>
      <c r="R10" s="28">
        <f t="shared" ref="R10:R39" si="5">IF(J10="",0,J10*24)</f>
        <v>8</v>
      </c>
      <c r="S10" s="68">
        <f t="shared" ref="S10:S39" si="6">IF(Q10&gt;R10,Q10-R10,0)</f>
        <v>0</v>
      </c>
      <c r="T10" s="16"/>
    </row>
    <row r="11" spans="3:25" ht="21.75" customHeight="1" x14ac:dyDescent="0.25">
      <c r="C11" s="53">
        <f t="shared" si="2"/>
        <v>46206</v>
      </c>
      <c r="D11" s="54" t="str">
        <f t="shared" si="0"/>
        <v>יום שישי</v>
      </c>
      <c r="E11" s="55"/>
      <c r="F11" s="56"/>
      <c r="G11" s="57"/>
      <c r="H11" s="63" t="str">
        <f t="shared" si="3"/>
        <v/>
      </c>
      <c r="I11" s="67"/>
      <c r="J11" s="67" t="str">
        <f>IF(_xlfn.XLOOKUP(D11,הגדרות!$D$11:$D$17,הגדרות!$E$11:$E$17,"",0)="","",_xlfn.XLOOKUP(D11,הגדרות!$D$11:$D$17,הגדרות!$E$11:$E$17,"",0))</f>
        <v/>
      </c>
      <c r="K11" s="72" t="str">
        <f t="shared" si="4"/>
        <v/>
      </c>
      <c r="L11" s="27"/>
      <c r="M11" s="16"/>
      <c r="P11" s="16"/>
      <c r="Q11" s="28">
        <f t="shared" si="1"/>
        <v>0</v>
      </c>
      <c r="R11" s="28">
        <f t="shared" si="5"/>
        <v>0</v>
      </c>
      <c r="S11" s="68">
        <f t="shared" si="6"/>
        <v>0</v>
      </c>
      <c r="T11" s="16"/>
    </row>
    <row r="12" spans="3:25" ht="21.75" customHeight="1" x14ac:dyDescent="0.25">
      <c r="C12" s="53">
        <f t="shared" si="2"/>
        <v>46207</v>
      </c>
      <c r="D12" s="54" t="str">
        <f t="shared" si="0"/>
        <v>שבת</v>
      </c>
      <c r="E12" s="55">
        <v>0.375</v>
      </c>
      <c r="F12" s="56">
        <v>0.72916666666666663</v>
      </c>
      <c r="G12" s="57">
        <v>2.0833333333333301E-2</v>
      </c>
      <c r="H12" s="63">
        <f t="shared" si="3"/>
        <v>0.33333333333333331</v>
      </c>
      <c r="I12" s="67"/>
      <c r="J12" s="67" t="str">
        <f>IF(_xlfn.XLOOKUP(D12,הגדרות!$D$11:$D$17,הגדרות!$E$11:$E$17,"",0)="","",_xlfn.XLOOKUP(D12,הגדרות!$D$11:$D$17,הגדרות!$E$11:$E$17,"",0))</f>
        <v/>
      </c>
      <c r="K12" s="72">
        <f t="shared" si="4"/>
        <v>0.33333333333333331</v>
      </c>
      <c r="L12" s="27"/>
      <c r="M12" s="16"/>
      <c r="P12" s="16"/>
      <c r="Q12" s="28">
        <f t="shared" si="1"/>
        <v>8</v>
      </c>
      <c r="R12" s="28">
        <f t="shared" si="5"/>
        <v>0</v>
      </c>
      <c r="S12" s="68">
        <f t="shared" si="6"/>
        <v>8</v>
      </c>
      <c r="T12" s="16"/>
    </row>
    <row r="13" spans="3:25" ht="21.75" customHeight="1" x14ac:dyDescent="0.25">
      <c r="C13" s="53">
        <f t="shared" si="2"/>
        <v>46208</v>
      </c>
      <c r="D13" s="54" t="str">
        <f t="shared" si="0"/>
        <v>יום ראשון</v>
      </c>
      <c r="E13" s="55">
        <v>0.35416666666666669</v>
      </c>
      <c r="F13" s="56">
        <v>0.77083333333333337</v>
      </c>
      <c r="G13" s="57">
        <v>2.0833333333333332E-2</v>
      </c>
      <c r="H13" s="63">
        <f t="shared" si="3"/>
        <v>0.39583333333333337</v>
      </c>
      <c r="I13" s="67"/>
      <c r="J13" s="67">
        <f>IF(_xlfn.XLOOKUP(D13,הגדרות!$D$11:$D$17,הגדרות!$E$11:$E$17,"",0)="","",_xlfn.XLOOKUP(D13,הגדרות!$D$11:$D$17,הגדרות!$E$11:$E$17,"",0))</f>
        <v>0.35416666666666669</v>
      </c>
      <c r="K13" s="72">
        <f t="shared" si="4"/>
        <v>4.1666666666666664E-2</v>
      </c>
      <c r="L13" s="27"/>
      <c r="M13" s="16"/>
      <c r="P13" s="16"/>
      <c r="Q13" s="28">
        <f t="shared" si="1"/>
        <v>9.5</v>
      </c>
      <c r="R13" s="28">
        <f t="shared" si="5"/>
        <v>8.5</v>
      </c>
      <c r="S13" s="68">
        <f t="shared" si="6"/>
        <v>1</v>
      </c>
    </row>
    <row r="14" spans="3:25" ht="21.75" customHeight="1" x14ac:dyDescent="0.25">
      <c r="C14" s="53">
        <f t="shared" si="2"/>
        <v>46209</v>
      </c>
      <c r="D14" s="54" t="str">
        <f t="shared" si="0"/>
        <v>יום שני</v>
      </c>
      <c r="E14" s="55"/>
      <c r="F14" s="56"/>
      <c r="G14" s="57">
        <v>2.0833333333333301E-2</v>
      </c>
      <c r="H14" s="63" t="str">
        <f t="shared" si="3"/>
        <v/>
      </c>
      <c r="I14" s="67"/>
      <c r="J14" s="67">
        <f>IF(_xlfn.XLOOKUP(D14,הגדרות!$D$11:$D$17,הגדרות!$E$11:$E$17,"",0)="","",_xlfn.XLOOKUP(D14,הגדרות!$D$11:$D$17,הגדרות!$E$11:$E$17,"",0))</f>
        <v>0.35416666666666669</v>
      </c>
      <c r="K14" s="72" t="str">
        <f t="shared" si="4"/>
        <v/>
      </c>
      <c r="L14" s="27"/>
      <c r="M14" s="16"/>
      <c r="P14" s="16"/>
      <c r="Q14" s="28">
        <f t="shared" si="1"/>
        <v>0</v>
      </c>
      <c r="R14" s="28">
        <f t="shared" si="5"/>
        <v>8.5</v>
      </c>
      <c r="S14" s="68">
        <f t="shared" si="6"/>
        <v>0</v>
      </c>
    </row>
    <row r="15" spans="3:25" ht="21.75" customHeight="1" x14ac:dyDescent="0.25">
      <c r="C15" s="53">
        <f t="shared" si="2"/>
        <v>46210</v>
      </c>
      <c r="D15" s="54" t="str">
        <f t="shared" si="0"/>
        <v>יום שלישי</v>
      </c>
      <c r="E15" s="55"/>
      <c r="F15" s="56"/>
      <c r="G15" s="57">
        <v>2.0833333333333301E-2</v>
      </c>
      <c r="H15" s="63" t="str">
        <f t="shared" si="3"/>
        <v/>
      </c>
      <c r="I15" s="67"/>
      <c r="J15" s="67">
        <f>IF(_xlfn.XLOOKUP(D15,הגדרות!$D$11:$D$17,הגדרות!$E$11:$E$17,"",0)="","",_xlfn.XLOOKUP(D15,הגדרות!$D$11:$D$17,הגדרות!$E$11:$E$17,"",0))</f>
        <v>0.35416666666666669</v>
      </c>
      <c r="K15" s="72" t="str">
        <f t="shared" si="4"/>
        <v/>
      </c>
      <c r="L15" s="27"/>
      <c r="M15" s="16"/>
      <c r="P15" s="16"/>
      <c r="Q15" s="28">
        <f t="shared" si="1"/>
        <v>0</v>
      </c>
      <c r="R15" s="28">
        <f t="shared" si="5"/>
        <v>8.5</v>
      </c>
      <c r="S15" s="68">
        <f t="shared" si="6"/>
        <v>0</v>
      </c>
    </row>
    <row r="16" spans="3:25" ht="21.75" customHeight="1" x14ac:dyDescent="0.25">
      <c r="C16" s="53">
        <f t="shared" si="2"/>
        <v>46211</v>
      </c>
      <c r="D16" s="54" t="str">
        <f t="shared" si="0"/>
        <v>יום רביעי</v>
      </c>
      <c r="E16" s="55">
        <v>0.35416666666666669</v>
      </c>
      <c r="F16" s="56">
        <v>0.66666666666666663</v>
      </c>
      <c r="G16" s="57">
        <v>2.0833333333333301E-2</v>
      </c>
      <c r="H16" s="63">
        <f t="shared" si="3"/>
        <v>0.29166666666666663</v>
      </c>
      <c r="I16" s="67"/>
      <c r="J16" s="67">
        <f>IF(_xlfn.XLOOKUP(D16,הגדרות!$D$11:$D$17,הגדרות!$E$11:$E$17,"",0)="","",_xlfn.XLOOKUP(D16,הגדרות!$D$11:$D$17,הגדרות!$E$11:$E$17,"",0))</f>
        <v>0.35416666666666669</v>
      </c>
      <c r="K16" s="72" t="str">
        <f t="shared" si="4"/>
        <v/>
      </c>
      <c r="L16" s="27"/>
      <c r="M16" s="16"/>
      <c r="P16" s="16"/>
      <c r="Q16" s="28">
        <f t="shared" si="1"/>
        <v>6.9999999999999991</v>
      </c>
      <c r="R16" s="28">
        <f t="shared" si="5"/>
        <v>8.5</v>
      </c>
      <c r="S16" s="68">
        <f t="shared" si="6"/>
        <v>0</v>
      </c>
    </row>
    <row r="17" spans="3:20" ht="21.75" customHeight="1" x14ac:dyDescent="0.25">
      <c r="C17" s="53">
        <f t="shared" si="2"/>
        <v>46212</v>
      </c>
      <c r="D17" s="54" t="str">
        <f t="shared" si="0"/>
        <v>יום חמישי</v>
      </c>
      <c r="E17" s="55"/>
      <c r="F17" s="56"/>
      <c r="G17" s="57"/>
      <c r="H17" s="63" t="str">
        <f t="shared" si="3"/>
        <v/>
      </c>
      <c r="I17" s="67"/>
      <c r="J17" s="67">
        <f>IF(_xlfn.XLOOKUP(D17,הגדרות!$D$11:$D$17,הגדרות!$E$11:$E$17,"",0)="","",_xlfn.XLOOKUP(D17,הגדרות!$D$11:$D$17,הגדרות!$E$11:$E$17,"",0))</f>
        <v>0.33333333333333331</v>
      </c>
      <c r="K17" s="72" t="str">
        <f t="shared" si="4"/>
        <v/>
      </c>
      <c r="L17" s="27"/>
      <c r="M17" s="16"/>
      <c r="P17" s="16"/>
      <c r="Q17" s="28">
        <f t="shared" si="1"/>
        <v>0</v>
      </c>
      <c r="R17" s="28">
        <f t="shared" si="5"/>
        <v>8</v>
      </c>
      <c r="S17" s="68">
        <f t="shared" si="6"/>
        <v>0</v>
      </c>
      <c r="T17" s="16"/>
    </row>
    <row r="18" spans="3:20" ht="21.75" customHeight="1" x14ac:dyDescent="0.25">
      <c r="C18" s="53">
        <f t="shared" si="2"/>
        <v>46213</v>
      </c>
      <c r="D18" s="54" t="str">
        <f t="shared" si="0"/>
        <v>יום שישי</v>
      </c>
      <c r="E18" s="55"/>
      <c r="F18" s="56"/>
      <c r="G18" s="57"/>
      <c r="H18" s="63" t="str">
        <f t="shared" si="3"/>
        <v/>
      </c>
      <c r="I18" s="67"/>
      <c r="J18" s="67" t="str">
        <f>IF(_xlfn.XLOOKUP(D18,הגדרות!$D$11:$D$17,הגדרות!$E$11:$E$17,"",0)="","",_xlfn.XLOOKUP(D18,הגדרות!$D$11:$D$17,הגדרות!$E$11:$E$17,"",0))</f>
        <v/>
      </c>
      <c r="K18" s="72" t="str">
        <f t="shared" si="4"/>
        <v/>
      </c>
      <c r="L18" s="27"/>
      <c r="M18" s="16"/>
      <c r="P18" s="16"/>
      <c r="Q18" s="28">
        <f t="shared" si="1"/>
        <v>0</v>
      </c>
      <c r="R18" s="28">
        <f t="shared" si="5"/>
        <v>0</v>
      </c>
      <c r="S18" s="68">
        <f t="shared" si="6"/>
        <v>0</v>
      </c>
      <c r="T18" s="16"/>
    </row>
    <row r="19" spans="3:20" ht="21.75" customHeight="1" x14ac:dyDescent="0.25">
      <c r="C19" s="53">
        <f t="shared" si="2"/>
        <v>46214</v>
      </c>
      <c r="D19" s="54" t="str">
        <f t="shared" si="0"/>
        <v>שבת</v>
      </c>
      <c r="E19" s="55">
        <v>0.375</v>
      </c>
      <c r="F19" s="56">
        <v>0.77083333333333337</v>
      </c>
      <c r="G19" s="57">
        <v>2.0833333333333301E-2</v>
      </c>
      <c r="H19" s="63">
        <f t="shared" si="3"/>
        <v>0.37500000000000006</v>
      </c>
      <c r="I19" s="67"/>
      <c r="J19" s="67" t="str">
        <f>IF(_xlfn.XLOOKUP(D19,הגדרות!$D$11:$D$17,הגדרות!$E$11:$E$17,"",0)="","",_xlfn.XLOOKUP(D19,הגדרות!$D$11:$D$17,הגדרות!$E$11:$E$17,"",0))</f>
        <v/>
      </c>
      <c r="K19" s="72">
        <f t="shared" si="4"/>
        <v>0.37500000000000006</v>
      </c>
      <c r="L19" s="27"/>
      <c r="M19" s="16"/>
      <c r="P19" s="16"/>
      <c r="Q19" s="28">
        <f t="shared" si="1"/>
        <v>9.0000000000000018</v>
      </c>
      <c r="R19" s="28">
        <f t="shared" si="5"/>
        <v>0</v>
      </c>
      <c r="S19" s="68">
        <f t="shared" si="6"/>
        <v>9.0000000000000018</v>
      </c>
      <c r="T19" s="16"/>
    </row>
    <row r="20" spans="3:20" ht="21.75" customHeight="1" x14ac:dyDescent="0.25">
      <c r="C20" s="53">
        <f t="shared" si="2"/>
        <v>46215</v>
      </c>
      <c r="D20" s="54" t="str">
        <f t="shared" si="0"/>
        <v>יום ראשון</v>
      </c>
      <c r="E20" s="55">
        <v>0.35416666666666669</v>
      </c>
      <c r="F20" s="56">
        <v>0.66666666666666663</v>
      </c>
      <c r="G20" s="57">
        <v>2.0833333333333301E-2</v>
      </c>
      <c r="H20" s="63">
        <f t="shared" si="3"/>
        <v>0.29166666666666663</v>
      </c>
      <c r="I20" s="67"/>
      <c r="J20" s="67">
        <f>IF(_xlfn.XLOOKUP(D20,הגדרות!$D$11:$D$17,הגדרות!$E$11:$E$17,"",0)="","",_xlfn.XLOOKUP(D20,הגדרות!$D$11:$D$17,הגדרות!$E$11:$E$17,"",0))</f>
        <v>0.35416666666666669</v>
      </c>
      <c r="K20" s="72" t="str">
        <f t="shared" si="4"/>
        <v/>
      </c>
      <c r="L20" s="27"/>
      <c r="M20" s="16"/>
      <c r="P20" s="16"/>
      <c r="Q20" s="28">
        <f t="shared" si="1"/>
        <v>6.9999999999999991</v>
      </c>
      <c r="R20" s="28">
        <f t="shared" si="5"/>
        <v>8.5</v>
      </c>
      <c r="S20" s="68">
        <f t="shared" si="6"/>
        <v>0</v>
      </c>
      <c r="T20" s="16"/>
    </row>
    <row r="21" spans="3:20" ht="21.75" customHeight="1" x14ac:dyDescent="0.25">
      <c r="C21" s="53">
        <f t="shared" si="2"/>
        <v>46216</v>
      </c>
      <c r="D21" s="54" t="str">
        <f t="shared" si="0"/>
        <v>יום שני</v>
      </c>
      <c r="E21" s="55"/>
      <c r="F21" s="56"/>
      <c r="G21" s="57">
        <v>2.0833333333333301E-2</v>
      </c>
      <c r="H21" s="63" t="str">
        <f t="shared" si="3"/>
        <v/>
      </c>
      <c r="I21" s="67"/>
      <c r="J21" s="67">
        <f>IF(_xlfn.XLOOKUP(D21,הגדרות!$D$11:$D$17,הגדרות!$E$11:$E$17,"",0)="","",_xlfn.XLOOKUP(D21,הגדרות!$D$11:$D$17,הגדרות!$E$11:$E$17,"",0))</f>
        <v>0.35416666666666669</v>
      </c>
      <c r="K21" s="72" t="str">
        <f t="shared" si="4"/>
        <v/>
      </c>
      <c r="L21" s="27"/>
      <c r="M21" s="16"/>
      <c r="P21" s="16"/>
      <c r="Q21" s="28">
        <f t="shared" si="1"/>
        <v>0</v>
      </c>
      <c r="R21" s="28">
        <f t="shared" si="5"/>
        <v>8.5</v>
      </c>
      <c r="S21" s="68">
        <f t="shared" si="6"/>
        <v>0</v>
      </c>
      <c r="T21" s="16"/>
    </row>
    <row r="22" spans="3:20" ht="21.75" customHeight="1" x14ac:dyDescent="0.25">
      <c r="C22" s="53">
        <f t="shared" si="2"/>
        <v>46217</v>
      </c>
      <c r="D22" s="54" t="str">
        <f t="shared" si="0"/>
        <v>יום שלישי</v>
      </c>
      <c r="E22" s="55"/>
      <c r="F22" s="56"/>
      <c r="G22" s="57">
        <v>2.0833333333333301E-2</v>
      </c>
      <c r="H22" s="63" t="str">
        <f t="shared" si="3"/>
        <v/>
      </c>
      <c r="I22" s="67"/>
      <c r="J22" s="67">
        <f>IF(_xlfn.XLOOKUP(D22,הגדרות!$D$11:$D$17,הגדרות!$E$11:$E$17,"",0)="","",_xlfn.XLOOKUP(D22,הגדרות!$D$11:$D$17,הגדרות!$E$11:$E$17,"",0))</f>
        <v>0.35416666666666669</v>
      </c>
      <c r="K22" s="72" t="str">
        <f t="shared" si="4"/>
        <v/>
      </c>
      <c r="L22" s="27"/>
      <c r="M22" s="16"/>
      <c r="P22" s="16"/>
      <c r="Q22" s="28">
        <f t="shared" si="1"/>
        <v>0</v>
      </c>
      <c r="R22" s="28">
        <f t="shared" si="5"/>
        <v>8.5</v>
      </c>
      <c r="S22" s="68">
        <f t="shared" si="6"/>
        <v>0</v>
      </c>
      <c r="T22" s="16"/>
    </row>
    <row r="23" spans="3:20" ht="21.75" customHeight="1" x14ac:dyDescent="0.25">
      <c r="C23" s="53">
        <f t="shared" si="2"/>
        <v>46218</v>
      </c>
      <c r="D23" s="54" t="str">
        <f t="shared" si="0"/>
        <v>יום רביעי</v>
      </c>
      <c r="E23" s="55">
        <v>0.35416666666666669</v>
      </c>
      <c r="F23" s="56">
        <v>0.66666666666666663</v>
      </c>
      <c r="G23" s="57">
        <v>2.0833333333333301E-2</v>
      </c>
      <c r="H23" s="63">
        <f t="shared" si="3"/>
        <v>0.29166666666666663</v>
      </c>
      <c r="I23" s="67"/>
      <c r="J23" s="67">
        <f>IF(_xlfn.XLOOKUP(D23,הגדרות!$D$11:$D$17,הגדרות!$E$11:$E$17,"",0)="","",_xlfn.XLOOKUP(D23,הגדרות!$D$11:$D$17,הגדרות!$E$11:$E$17,"",0))</f>
        <v>0.35416666666666669</v>
      </c>
      <c r="K23" s="72" t="str">
        <f t="shared" si="4"/>
        <v/>
      </c>
      <c r="L23" s="27"/>
      <c r="M23" s="16"/>
      <c r="P23" s="16"/>
      <c r="Q23" s="28">
        <f t="shared" si="1"/>
        <v>6.9999999999999991</v>
      </c>
      <c r="R23" s="28">
        <f t="shared" si="5"/>
        <v>8.5</v>
      </c>
      <c r="S23" s="68">
        <f t="shared" si="6"/>
        <v>0</v>
      </c>
      <c r="T23" s="16"/>
    </row>
    <row r="24" spans="3:20" ht="21.75" customHeight="1" x14ac:dyDescent="0.25">
      <c r="C24" s="53">
        <f t="shared" si="2"/>
        <v>46219</v>
      </c>
      <c r="D24" s="54" t="str">
        <f t="shared" si="0"/>
        <v>יום חמישי</v>
      </c>
      <c r="E24" s="55"/>
      <c r="F24" s="56"/>
      <c r="G24" s="57"/>
      <c r="H24" s="63" t="str">
        <f t="shared" si="3"/>
        <v/>
      </c>
      <c r="I24" s="67"/>
      <c r="J24" s="67">
        <f>IF(_xlfn.XLOOKUP(D24,הגדרות!$D$11:$D$17,הגדרות!$E$11:$E$17,"",0)="","",_xlfn.XLOOKUP(D24,הגדרות!$D$11:$D$17,הגדרות!$E$11:$E$17,"",0))</f>
        <v>0.33333333333333331</v>
      </c>
      <c r="K24" s="72" t="str">
        <f t="shared" si="4"/>
        <v/>
      </c>
      <c r="L24" s="27"/>
      <c r="M24" s="16"/>
      <c r="P24" s="16"/>
      <c r="Q24" s="28">
        <f t="shared" si="1"/>
        <v>0</v>
      </c>
      <c r="R24" s="28">
        <f t="shared" si="5"/>
        <v>8</v>
      </c>
      <c r="S24" s="68">
        <f t="shared" si="6"/>
        <v>0</v>
      </c>
      <c r="T24" s="16"/>
    </row>
    <row r="25" spans="3:20" ht="21.75" customHeight="1" x14ac:dyDescent="0.25">
      <c r="C25" s="53">
        <f t="shared" si="2"/>
        <v>46220</v>
      </c>
      <c r="D25" s="54" t="str">
        <f t="shared" si="0"/>
        <v>יום שישי</v>
      </c>
      <c r="E25" s="55"/>
      <c r="F25" s="56"/>
      <c r="G25" s="57"/>
      <c r="H25" s="63" t="str">
        <f t="shared" si="3"/>
        <v/>
      </c>
      <c r="I25" s="67"/>
      <c r="J25" s="67" t="str">
        <f>IF(_xlfn.XLOOKUP(D25,הגדרות!$D$11:$D$17,הגדרות!$E$11:$E$17,"",0)="","",_xlfn.XLOOKUP(D25,הגדרות!$D$11:$D$17,הגדרות!$E$11:$E$17,"",0))</f>
        <v/>
      </c>
      <c r="K25" s="72" t="str">
        <f t="shared" si="4"/>
        <v/>
      </c>
      <c r="L25" s="27"/>
      <c r="M25" s="16"/>
      <c r="P25" s="16"/>
      <c r="Q25" s="28">
        <f t="shared" si="1"/>
        <v>0</v>
      </c>
      <c r="R25" s="28">
        <f t="shared" si="5"/>
        <v>0</v>
      </c>
      <c r="S25" s="68">
        <f t="shared" si="6"/>
        <v>0</v>
      </c>
      <c r="T25" s="16"/>
    </row>
    <row r="26" spans="3:20" ht="21.75" customHeight="1" x14ac:dyDescent="0.25">
      <c r="C26" s="53">
        <f t="shared" si="2"/>
        <v>46221</v>
      </c>
      <c r="D26" s="54" t="str">
        <f t="shared" si="0"/>
        <v>שבת</v>
      </c>
      <c r="E26" s="55">
        <v>0.33333333333333331</v>
      </c>
      <c r="F26" s="56">
        <v>0.72916666666666663</v>
      </c>
      <c r="G26" s="57">
        <v>2.0833333333333301E-2</v>
      </c>
      <c r="H26" s="63">
        <f t="shared" si="3"/>
        <v>0.375</v>
      </c>
      <c r="I26" s="67"/>
      <c r="J26" s="67" t="str">
        <f>IF(_xlfn.XLOOKUP(D26,הגדרות!$D$11:$D$17,הגדרות!$E$11:$E$17,"",0)="","",_xlfn.XLOOKUP(D26,הגדרות!$D$11:$D$17,הגדרות!$E$11:$E$17,"",0))</f>
        <v/>
      </c>
      <c r="K26" s="72">
        <f t="shared" si="4"/>
        <v>0.375</v>
      </c>
      <c r="L26" s="27"/>
      <c r="M26" s="16"/>
      <c r="P26" s="16"/>
      <c r="Q26" s="28">
        <f t="shared" si="1"/>
        <v>9</v>
      </c>
      <c r="R26" s="28">
        <f t="shared" si="5"/>
        <v>0</v>
      </c>
      <c r="S26" s="68">
        <f t="shared" si="6"/>
        <v>9</v>
      </c>
      <c r="T26" s="16"/>
    </row>
    <row r="27" spans="3:20" ht="21.75" customHeight="1" x14ac:dyDescent="0.25">
      <c r="C27" s="53">
        <f t="shared" si="2"/>
        <v>46222</v>
      </c>
      <c r="D27" s="54" t="str">
        <f t="shared" si="0"/>
        <v>יום ראשון</v>
      </c>
      <c r="E27" s="55">
        <v>0.35416666666666669</v>
      </c>
      <c r="F27" s="56">
        <v>0.66666666666666663</v>
      </c>
      <c r="G27" s="57">
        <v>2.0833333333333301E-2</v>
      </c>
      <c r="H27" s="63">
        <f t="shared" si="3"/>
        <v>0.29166666666666663</v>
      </c>
      <c r="I27" s="67"/>
      <c r="J27" s="67">
        <f>IF(_xlfn.XLOOKUP(D27,הגדרות!$D$11:$D$17,הגדרות!$E$11:$E$17,"",0)="","",_xlfn.XLOOKUP(D27,הגדרות!$D$11:$D$17,הגדרות!$E$11:$E$17,"",0))</f>
        <v>0.35416666666666669</v>
      </c>
      <c r="K27" s="72" t="str">
        <f t="shared" si="4"/>
        <v/>
      </c>
      <c r="L27" s="27"/>
      <c r="M27" s="16"/>
      <c r="P27" s="16"/>
      <c r="Q27" s="28">
        <f t="shared" si="1"/>
        <v>6.9999999999999991</v>
      </c>
      <c r="R27" s="28">
        <f t="shared" si="5"/>
        <v>8.5</v>
      </c>
      <c r="S27" s="68">
        <f t="shared" si="6"/>
        <v>0</v>
      </c>
      <c r="T27" s="16"/>
    </row>
    <row r="28" spans="3:20" ht="21.75" customHeight="1" x14ac:dyDescent="0.25">
      <c r="C28" s="53">
        <f t="shared" si="2"/>
        <v>46223</v>
      </c>
      <c r="D28" s="54" t="str">
        <f t="shared" si="0"/>
        <v>יום שני</v>
      </c>
      <c r="E28" s="55"/>
      <c r="F28" s="56"/>
      <c r="G28" s="57">
        <v>2.0833333333333301E-2</v>
      </c>
      <c r="H28" s="63" t="str">
        <f t="shared" si="3"/>
        <v/>
      </c>
      <c r="I28" s="67"/>
      <c r="J28" s="67">
        <f>IF(_xlfn.XLOOKUP(D28,הגדרות!$D$11:$D$17,הגדרות!$E$11:$E$17,"",0)="","",_xlfn.XLOOKUP(D28,הגדרות!$D$11:$D$17,הגדרות!$E$11:$E$17,"",0))</f>
        <v>0.35416666666666669</v>
      </c>
      <c r="K28" s="72" t="str">
        <f t="shared" si="4"/>
        <v/>
      </c>
      <c r="L28" s="27"/>
      <c r="M28" s="16"/>
      <c r="P28" s="16"/>
      <c r="Q28" s="28">
        <f t="shared" si="1"/>
        <v>0</v>
      </c>
      <c r="R28" s="28">
        <f t="shared" si="5"/>
        <v>8.5</v>
      </c>
      <c r="S28" s="68">
        <f t="shared" si="6"/>
        <v>0</v>
      </c>
      <c r="T28" s="16"/>
    </row>
    <row r="29" spans="3:20" ht="21.75" customHeight="1" x14ac:dyDescent="0.25">
      <c r="C29" s="53">
        <f t="shared" si="2"/>
        <v>46224</v>
      </c>
      <c r="D29" s="54" t="str">
        <f t="shared" si="0"/>
        <v>יום שלישי</v>
      </c>
      <c r="E29" s="55"/>
      <c r="F29" s="56"/>
      <c r="G29" s="57">
        <v>2.0833333333333301E-2</v>
      </c>
      <c r="H29" s="63" t="str">
        <f t="shared" si="3"/>
        <v/>
      </c>
      <c r="I29" s="67"/>
      <c r="J29" s="67">
        <f>IF(_xlfn.XLOOKUP(D29,הגדרות!$D$11:$D$17,הגדרות!$E$11:$E$17,"",0)="","",_xlfn.XLOOKUP(D29,הגדרות!$D$11:$D$17,הגדרות!$E$11:$E$17,"",0))</f>
        <v>0.35416666666666669</v>
      </c>
      <c r="K29" s="72" t="str">
        <f t="shared" si="4"/>
        <v/>
      </c>
      <c r="L29" s="27"/>
      <c r="M29" s="16"/>
      <c r="P29" s="16"/>
      <c r="Q29" s="28">
        <f t="shared" si="1"/>
        <v>0</v>
      </c>
      <c r="R29" s="28">
        <f t="shared" si="5"/>
        <v>8.5</v>
      </c>
      <c r="S29" s="68">
        <f t="shared" si="6"/>
        <v>0</v>
      </c>
      <c r="T29" s="16"/>
    </row>
    <row r="30" spans="3:20" ht="21.75" customHeight="1" x14ac:dyDescent="0.25">
      <c r="C30" s="53">
        <f t="shared" si="2"/>
        <v>46225</v>
      </c>
      <c r="D30" s="54" t="str">
        <f t="shared" si="0"/>
        <v>יום רביעי</v>
      </c>
      <c r="E30" s="55">
        <v>0.35416666666666669</v>
      </c>
      <c r="F30" s="56">
        <v>0.66666666666666663</v>
      </c>
      <c r="G30" s="57">
        <v>2.0833333333333301E-2</v>
      </c>
      <c r="H30" s="63">
        <f t="shared" si="3"/>
        <v>0.29166666666666663</v>
      </c>
      <c r="I30" s="67"/>
      <c r="J30" s="67">
        <f>IF(_xlfn.XLOOKUP(D30,הגדרות!$D$11:$D$17,הגדרות!$E$11:$E$17,"",0)="","",_xlfn.XLOOKUP(D30,הגדרות!$D$11:$D$17,הגדרות!$E$11:$E$17,"",0))</f>
        <v>0.35416666666666669</v>
      </c>
      <c r="K30" s="72" t="str">
        <f t="shared" si="4"/>
        <v/>
      </c>
      <c r="L30" s="27"/>
      <c r="M30" s="16"/>
      <c r="P30" s="16"/>
      <c r="Q30" s="28">
        <f t="shared" si="1"/>
        <v>6.9999999999999991</v>
      </c>
      <c r="R30" s="28">
        <f t="shared" si="5"/>
        <v>8.5</v>
      </c>
      <c r="S30" s="68">
        <f t="shared" si="6"/>
        <v>0</v>
      </c>
      <c r="T30" s="16"/>
    </row>
    <row r="31" spans="3:20" ht="21.75" customHeight="1" x14ac:dyDescent="0.25">
      <c r="C31" s="53">
        <f t="shared" si="2"/>
        <v>46226</v>
      </c>
      <c r="D31" s="54" t="str">
        <f t="shared" si="0"/>
        <v>יום חמישי</v>
      </c>
      <c r="E31" s="55"/>
      <c r="F31" s="56"/>
      <c r="G31" s="57"/>
      <c r="H31" s="63" t="str">
        <f t="shared" si="3"/>
        <v/>
      </c>
      <c r="I31" s="67"/>
      <c r="J31" s="67">
        <f>IF(_xlfn.XLOOKUP(D31,הגדרות!$D$11:$D$17,הגדרות!$E$11:$E$17,"",0)="","",_xlfn.XLOOKUP(D31,הגדרות!$D$11:$D$17,הגדרות!$E$11:$E$17,"",0))</f>
        <v>0.33333333333333331</v>
      </c>
      <c r="K31" s="72" t="str">
        <f t="shared" si="4"/>
        <v/>
      </c>
      <c r="L31" s="27"/>
      <c r="M31" s="16"/>
      <c r="P31" s="16"/>
      <c r="Q31" s="28">
        <f t="shared" si="1"/>
        <v>0</v>
      </c>
      <c r="R31" s="28">
        <f t="shared" si="5"/>
        <v>8</v>
      </c>
      <c r="S31" s="68">
        <f t="shared" si="6"/>
        <v>0</v>
      </c>
      <c r="T31" s="16"/>
    </row>
    <row r="32" spans="3:20" ht="21.75" customHeight="1" x14ac:dyDescent="0.25">
      <c r="C32" s="53">
        <f t="shared" si="2"/>
        <v>46227</v>
      </c>
      <c r="D32" s="54" t="str">
        <f t="shared" si="0"/>
        <v>יום שישי</v>
      </c>
      <c r="E32" s="55"/>
      <c r="F32" s="56"/>
      <c r="G32" s="57"/>
      <c r="H32" s="63" t="str">
        <f t="shared" si="3"/>
        <v/>
      </c>
      <c r="I32" s="67"/>
      <c r="J32" s="67" t="str">
        <f>IF(_xlfn.XLOOKUP(D32,הגדרות!$D$11:$D$17,הגדרות!$E$11:$E$17,"",0)="","",_xlfn.XLOOKUP(D32,הגדרות!$D$11:$D$17,הגדרות!$E$11:$E$17,"",0))</f>
        <v/>
      </c>
      <c r="K32" s="72" t="str">
        <f t="shared" si="4"/>
        <v/>
      </c>
      <c r="L32" s="27"/>
      <c r="M32" s="16"/>
      <c r="P32" s="16"/>
      <c r="Q32" s="28">
        <f t="shared" si="1"/>
        <v>0</v>
      </c>
      <c r="R32" s="28">
        <f t="shared" si="5"/>
        <v>0</v>
      </c>
      <c r="S32" s="68">
        <f t="shared" si="6"/>
        <v>0</v>
      </c>
      <c r="T32" s="16"/>
    </row>
    <row r="33" spans="1:20" ht="21.75" customHeight="1" x14ac:dyDescent="0.25">
      <c r="C33" s="53">
        <f t="shared" si="2"/>
        <v>46228</v>
      </c>
      <c r="D33" s="54" t="str">
        <f t="shared" si="0"/>
        <v>שבת</v>
      </c>
      <c r="E33" s="55">
        <v>0.375</v>
      </c>
      <c r="F33" s="56">
        <v>0.72916666666666663</v>
      </c>
      <c r="G33" s="57">
        <v>2.0833333333333301E-2</v>
      </c>
      <c r="H33" s="63">
        <f t="shared" si="3"/>
        <v>0.33333333333333331</v>
      </c>
      <c r="I33" s="67"/>
      <c r="J33" s="67" t="str">
        <f>IF(_xlfn.XLOOKUP(D33,הגדרות!$D$11:$D$17,הגדרות!$E$11:$E$17,"",0)="","",_xlfn.XLOOKUP(D33,הגדרות!$D$11:$D$17,הגדרות!$E$11:$E$17,"",0))</f>
        <v/>
      </c>
      <c r="K33" s="72">
        <f t="shared" si="4"/>
        <v>0.33333333333333331</v>
      </c>
      <c r="L33" s="27"/>
      <c r="M33" s="16"/>
      <c r="P33" s="16"/>
      <c r="Q33" s="28">
        <f t="shared" si="1"/>
        <v>8</v>
      </c>
      <c r="R33" s="28">
        <f t="shared" si="5"/>
        <v>0</v>
      </c>
      <c r="S33" s="68">
        <f t="shared" si="6"/>
        <v>8</v>
      </c>
      <c r="T33" s="16"/>
    </row>
    <row r="34" spans="1:20" ht="21.75" customHeight="1" x14ac:dyDescent="0.25">
      <c r="C34" s="53">
        <f t="shared" si="2"/>
        <v>46229</v>
      </c>
      <c r="D34" s="54" t="str">
        <f t="shared" si="0"/>
        <v>יום ראשון</v>
      </c>
      <c r="E34" s="55">
        <v>0.35416666666666669</v>
      </c>
      <c r="F34" s="56">
        <v>0.66666666666666663</v>
      </c>
      <c r="G34" s="57">
        <v>2.0833333333333301E-2</v>
      </c>
      <c r="H34" s="63">
        <f t="shared" si="3"/>
        <v>0.29166666666666663</v>
      </c>
      <c r="I34" s="67"/>
      <c r="J34" s="67">
        <f>IF(_xlfn.XLOOKUP(D34,הגדרות!$D$11:$D$17,הגדרות!$E$11:$E$17,"",0)="","",_xlfn.XLOOKUP(D34,הגדרות!$D$11:$D$17,הגדרות!$E$11:$E$17,"",0))</f>
        <v>0.35416666666666669</v>
      </c>
      <c r="K34" s="72" t="str">
        <f t="shared" si="4"/>
        <v/>
      </c>
      <c r="L34" s="27"/>
      <c r="M34" s="16"/>
      <c r="P34" s="16"/>
      <c r="Q34" s="28">
        <f t="shared" si="1"/>
        <v>6.9999999999999991</v>
      </c>
      <c r="R34" s="28">
        <f t="shared" si="5"/>
        <v>8.5</v>
      </c>
      <c r="S34" s="68">
        <f t="shared" si="6"/>
        <v>0</v>
      </c>
      <c r="T34" s="16"/>
    </row>
    <row r="35" spans="1:20" ht="21.75" customHeight="1" x14ac:dyDescent="0.25">
      <c r="C35" s="53">
        <f t="shared" si="2"/>
        <v>46230</v>
      </c>
      <c r="D35" s="54" t="str">
        <f t="shared" si="0"/>
        <v>יום שני</v>
      </c>
      <c r="E35" s="55"/>
      <c r="F35" s="56"/>
      <c r="G35" s="57">
        <v>2.0833333333333301E-2</v>
      </c>
      <c r="H35" s="63" t="str">
        <f t="shared" si="3"/>
        <v/>
      </c>
      <c r="I35" s="67"/>
      <c r="J35" s="67">
        <f>IF(_xlfn.XLOOKUP(D35,הגדרות!$D$11:$D$17,הגדרות!$E$11:$E$17,"",0)="","",_xlfn.XLOOKUP(D35,הגדרות!$D$11:$D$17,הגדרות!$E$11:$E$17,"",0))</f>
        <v>0.35416666666666669</v>
      </c>
      <c r="K35" s="72" t="str">
        <f t="shared" si="4"/>
        <v/>
      </c>
      <c r="L35" s="27"/>
      <c r="M35" s="16"/>
      <c r="P35" s="16"/>
      <c r="Q35" s="28">
        <f t="shared" si="1"/>
        <v>0</v>
      </c>
      <c r="R35" s="28">
        <f t="shared" si="5"/>
        <v>8.5</v>
      </c>
      <c r="S35" s="68">
        <f t="shared" si="6"/>
        <v>0</v>
      </c>
      <c r="T35" s="16"/>
    </row>
    <row r="36" spans="1:20" ht="21.75" customHeight="1" x14ac:dyDescent="0.25">
      <c r="C36" s="53">
        <f>IFERROR(IF(MONTH(C35+1)=MONTH($Q$6),C35+1,""),"")</f>
        <v>46231</v>
      </c>
      <c r="D36" s="54" t="str">
        <f t="shared" si="0"/>
        <v>יום שלישי</v>
      </c>
      <c r="E36" s="55"/>
      <c r="F36" s="56"/>
      <c r="G36" s="57">
        <v>2.0833333333333301E-2</v>
      </c>
      <c r="H36" s="63" t="str">
        <f t="shared" si="3"/>
        <v/>
      </c>
      <c r="I36" s="67"/>
      <c r="J36" s="67">
        <f>IF(_xlfn.XLOOKUP(D36,הגדרות!$D$11:$D$17,הגדרות!$E$11:$E$17,"",0)="","",_xlfn.XLOOKUP(D36,הגדרות!$D$11:$D$17,הגדרות!$E$11:$E$17,"",0))</f>
        <v>0.35416666666666669</v>
      </c>
      <c r="K36" s="72" t="str">
        <f t="shared" si="4"/>
        <v/>
      </c>
      <c r="L36" s="27"/>
      <c r="M36" s="16"/>
      <c r="P36" s="16"/>
      <c r="Q36" s="28">
        <f t="shared" si="1"/>
        <v>0</v>
      </c>
      <c r="R36" s="28">
        <f t="shared" si="5"/>
        <v>8.5</v>
      </c>
      <c r="S36" s="68">
        <f t="shared" si="6"/>
        <v>0</v>
      </c>
      <c r="T36" s="16"/>
    </row>
    <row r="37" spans="1:20" ht="21.75" customHeight="1" x14ac:dyDescent="0.25">
      <c r="C37" s="53">
        <f>IFERROR(IF(MONTH(C36+1)=MONTH($Q$6),C36+1,""),"")</f>
        <v>46232</v>
      </c>
      <c r="D37" s="54" t="str">
        <f t="shared" si="0"/>
        <v>יום רביעי</v>
      </c>
      <c r="E37" s="55">
        <v>0.35416666666666669</v>
      </c>
      <c r="F37" s="56">
        <v>0.66666666666666663</v>
      </c>
      <c r="G37" s="57">
        <v>2.0833333333333301E-2</v>
      </c>
      <c r="H37" s="63">
        <f t="shared" si="3"/>
        <v>0.29166666666666663</v>
      </c>
      <c r="I37" s="67"/>
      <c r="J37" s="67">
        <f>IF(_xlfn.XLOOKUP(D37,הגדרות!$D$11:$D$17,הגדרות!$E$11:$E$17,"",0)="","",_xlfn.XLOOKUP(D37,הגדרות!$D$11:$D$17,הגדרות!$E$11:$E$17,"",0))</f>
        <v>0.35416666666666669</v>
      </c>
      <c r="K37" s="72" t="str">
        <f t="shared" si="4"/>
        <v/>
      </c>
      <c r="L37" s="27"/>
      <c r="M37" s="16"/>
      <c r="P37" s="16"/>
      <c r="Q37" s="28">
        <f t="shared" si="1"/>
        <v>6.9999999999999991</v>
      </c>
      <c r="R37" s="28">
        <f t="shared" si="5"/>
        <v>8.5</v>
      </c>
      <c r="S37" s="68">
        <f t="shared" si="6"/>
        <v>0</v>
      </c>
      <c r="T37" s="16"/>
    </row>
    <row r="38" spans="1:20" ht="21.75" customHeight="1" x14ac:dyDescent="0.25">
      <c r="C38" s="53">
        <f>IFERROR(IF(MONTH(C37+1)=MONTH($Q$6),C37+1,""),"")</f>
        <v>46233</v>
      </c>
      <c r="D38" s="54" t="str">
        <f t="shared" si="0"/>
        <v>יום חמישי</v>
      </c>
      <c r="E38" s="55"/>
      <c r="F38" s="56"/>
      <c r="G38" s="57"/>
      <c r="H38" s="63" t="str">
        <f t="shared" si="3"/>
        <v/>
      </c>
      <c r="I38" s="67"/>
      <c r="J38" s="67">
        <f>IF(_xlfn.XLOOKUP(D38,הגדרות!$D$11:$D$17,הגדרות!$E$11:$E$17,"",0)="","",_xlfn.XLOOKUP(D38,הגדרות!$D$11:$D$17,הגדרות!$E$11:$E$17,"",0))</f>
        <v>0.33333333333333331</v>
      </c>
      <c r="K38" s="72" t="str">
        <f t="shared" si="4"/>
        <v/>
      </c>
      <c r="L38" s="27"/>
      <c r="M38" s="16"/>
      <c r="P38" s="16"/>
      <c r="Q38" s="28">
        <f t="shared" si="1"/>
        <v>0</v>
      </c>
      <c r="R38" s="28">
        <f t="shared" si="5"/>
        <v>8</v>
      </c>
      <c r="S38" s="68">
        <f t="shared" si="6"/>
        <v>0</v>
      </c>
      <c r="T38" s="16"/>
    </row>
    <row r="39" spans="1:20" ht="21.75" customHeight="1" x14ac:dyDescent="0.25">
      <c r="C39" s="53">
        <f>IFERROR(IF(MONTH(C38+1)=MONTH($Q$6),C38+1,""),"")</f>
        <v>46234</v>
      </c>
      <c r="D39" s="54" t="str">
        <f t="shared" si="0"/>
        <v>יום שישי</v>
      </c>
      <c r="E39" s="55"/>
      <c r="F39" s="56"/>
      <c r="G39" s="57"/>
      <c r="H39" s="63" t="str">
        <f t="shared" si="3"/>
        <v/>
      </c>
      <c r="I39" s="67"/>
      <c r="J39" s="67" t="str">
        <f>IF(_xlfn.XLOOKUP(D39,הגדרות!$D$11:$D$17,הגדרות!$E$11:$E$17,"",0)="","",_xlfn.XLOOKUP(D39,הגדרות!$D$11:$D$17,הגדרות!$E$11:$E$17,"",0))</f>
        <v/>
      </c>
      <c r="K39" s="72" t="str">
        <f t="shared" si="4"/>
        <v/>
      </c>
      <c r="L39" s="27"/>
      <c r="M39" s="16"/>
      <c r="P39" s="16"/>
      <c r="Q39" s="28">
        <f t="shared" si="1"/>
        <v>0</v>
      </c>
      <c r="R39" s="28">
        <f t="shared" si="5"/>
        <v>0</v>
      </c>
      <c r="S39" s="68">
        <f t="shared" si="6"/>
        <v>0</v>
      </c>
      <c r="T39" s="16"/>
    </row>
    <row r="40" spans="1:20" x14ac:dyDescent="0.25">
      <c r="A40" s="16"/>
      <c r="B40" s="16"/>
      <c r="C40" s="30"/>
      <c r="D40" s="31"/>
      <c r="E40" s="29"/>
      <c r="F40" s="29"/>
      <c r="G40" s="29"/>
      <c r="H40" s="16"/>
      <c r="J40" s="23"/>
      <c r="K40" s="24"/>
      <c r="L40" s="23"/>
      <c r="M40" s="16"/>
      <c r="P40" s="16"/>
      <c r="R40" s="16"/>
      <c r="S40" s="16"/>
      <c r="T40" s="16"/>
    </row>
    <row r="41" spans="1:20" x14ac:dyDescent="0.25">
      <c r="A41" s="16"/>
      <c r="B41" s="16"/>
      <c r="C41" s="30"/>
      <c r="D41" s="31"/>
      <c r="E41" s="29" t="s">
        <v>61</v>
      </c>
      <c r="F41" s="29"/>
      <c r="G41" s="29"/>
      <c r="H41" s="29" t="s">
        <v>62</v>
      </c>
      <c r="J41" s="23"/>
      <c r="K41" s="24"/>
      <c r="L41" s="23"/>
      <c r="M41" s="16"/>
      <c r="P41" s="16"/>
      <c r="R41" s="16"/>
      <c r="S41" s="16"/>
      <c r="T41" s="16"/>
    </row>
    <row r="42" spans="1:20" x14ac:dyDescent="0.25">
      <c r="A42" s="16"/>
      <c r="B42" s="16"/>
      <c r="C42" s="30"/>
      <c r="D42" s="31"/>
      <c r="E42" s="77">
        <f>SUM(Q9:Q39)</f>
        <v>100.5</v>
      </c>
      <c r="F42" s="29"/>
      <c r="G42" s="29"/>
      <c r="H42" s="75">
        <f>COUNT(H9:H39)</f>
        <v>13</v>
      </c>
      <c r="J42" s="23"/>
      <c r="K42" s="24"/>
      <c r="L42" s="23"/>
      <c r="M42" s="16"/>
      <c r="P42" s="16"/>
      <c r="R42" s="16"/>
      <c r="S42" s="16"/>
      <c r="T42" s="16"/>
    </row>
    <row r="43" spans="1:20" ht="21" customHeight="1" x14ac:dyDescent="0.25">
      <c r="A43" s="16"/>
      <c r="B43" s="16"/>
      <c r="C43" s="30"/>
      <c r="D43" s="31"/>
      <c r="E43" s="29"/>
      <c r="F43" s="29"/>
      <c r="G43" s="29"/>
      <c r="H43" s="69"/>
      <c r="J43" s="23"/>
      <c r="K43" s="24"/>
      <c r="L43" s="23"/>
      <c r="M43" s="16"/>
      <c r="P43" s="16"/>
      <c r="R43" s="16"/>
      <c r="S43" s="16"/>
      <c r="T43" s="16"/>
    </row>
    <row r="44" spans="1:20" ht="15.75" x14ac:dyDescent="0.25">
      <c r="A44" s="16"/>
      <c r="B44" s="16"/>
      <c r="D44" s="37"/>
      <c r="E44" s="73" t="s">
        <v>60</v>
      </c>
      <c r="F44" s="12"/>
      <c r="G44" s="37"/>
      <c r="H44" s="73" t="s">
        <v>59</v>
      </c>
      <c r="I44" s="12"/>
      <c r="J44" s="23"/>
      <c r="K44" s="24"/>
      <c r="L44" s="23"/>
      <c r="M44" s="16"/>
      <c r="P44" s="16"/>
      <c r="R44" s="16"/>
      <c r="S44" s="16"/>
      <c r="T44" s="16"/>
    </row>
    <row r="45" spans="1:20" ht="15.75" x14ac:dyDescent="0.25">
      <c r="A45" s="16"/>
      <c r="B45" s="16"/>
      <c r="D45" s="37"/>
      <c r="E45" s="76">
        <f>E42-H45</f>
        <v>65.5</v>
      </c>
      <c r="F45" s="12"/>
      <c r="G45" s="12"/>
      <c r="H45" s="74">
        <f>SUM(S9:S39)</f>
        <v>35</v>
      </c>
      <c r="I45" s="52"/>
      <c r="J45" s="23"/>
      <c r="K45" s="24"/>
      <c r="L45" s="23"/>
      <c r="M45" s="16"/>
      <c r="P45" s="16"/>
      <c r="R45" s="16"/>
      <c r="S45" s="16"/>
      <c r="T45" s="16"/>
    </row>
    <row r="46" spans="1:20" ht="15.75" x14ac:dyDescent="0.25">
      <c r="A46" s="16"/>
      <c r="B46" s="16"/>
      <c r="D46" s="37"/>
      <c r="E46" s="12"/>
      <c r="F46" s="12"/>
      <c r="G46" s="12"/>
      <c r="J46" s="23"/>
      <c r="K46" s="24"/>
      <c r="L46" s="23"/>
      <c r="M46" s="16"/>
      <c r="P46" s="16"/>
      <c r="R46" s="16"/>
      <c r="S46" s="16"/>
      <c r="T46" s="16"/>
    </row>
    <row r="47" spans="1:20" x14ac:dyDescent="0.25">
      <c r="A47" s="16"/>
      <c r="B47" s="16"/>
      <c r="C47" s="16"/>
      <c r="D47" s="16"/>
      <c r="E47" s="16"/>
      <c r="F47" s="16"/>
      <c r="G47" s="16"/>
      <c r="H47" s="16"/>
      <c r="J47" s="23"/>
      <c r="K47" s="24"/>
      <c r="L47" s="23"/>
      <c r="M47" s="16"/>
      <c r="P47" s="16"/>
      <c r="R47" s="16"/>
      <c r="S47" s="16"/>
      <c r="T47" s="16"/>
    </row>
    <row r="48" spans="1:20" x14ac:dyDescent="0.25">
      <c r="A48" s="16"/>
      <c r="B48" s="16"/>
      <c r="C48" s="64" t="s">
        <v>63</v>
      </c>
      <c r="D48" s="93"/>
      <c r="E48" s="93"/>
      <c r="F48" s="12"/>
      <c r="G48" s="12"/>
      <c r="H48" s="64" t="s">
        <v>64</v>
      </c>
      <c r="I48" s="95"/>
      <c r="J48" s="93"/>
      <c r="K48" s="12"/>
      <c r="L48" s="23"/>
      <c r="M48" s="16"/>
      <c r="P48" s="16"/>
      <c r="Q48" s="33"/>
      <c r="R48" s="16"/>
      <c r="S48" s="16"/>
      <c r="T48" s="16"/>
    </row>
    <row r="49" spans="1:20" ht="15.75" x14ac:dyDescent="0.25">
      <c r="A49" s="16"/>
      <c r="B49" s="16"/>
      <c r="C49" s="78"/>
      <c r="D49" s="79"/>
      <c r="E49" s="79"/>
      <c r="F49" s="12"/>
      <c r="G49" s="29"/>
      <c r="H49" s="16"/>
      <c r="I49" s="12"/>
      <c r="J49" s="12"/>
      <c r="K49" s="12"/>
      <c r="L49" s="12"/>
      <c r="P49" s="16"/>
      <c r="Q49" s="33"/>
      <c r="R49" s="16"/>
      <c r="S49" s="16"/>
      <c r="T49" s="16"/>
    </row>
    <row r="50" spans="1:20" ht="24" customHeight="1" x14ac:dyDescent="0.3">
      <c r="C50" s="64" t="s">
        <v>65</v>
      </c>
      <c r="D50" s="95"/>
      <c r="E50" s="93"/>
      <c r="F50" s="12"/>
      <c r="G50" s="34"/>
      <c r="H50" s="35"/>
      <c r="I50" s="12"/>
      <c r="J50" s="36"/>
      <c r="K50" s="12"/>
      <c r="L50" s="12"/>
      <c r="M50" s="16"/>
      <c r="N50" s="37"/>
      <c r="P50" s="16"/>
      <c r="Q50" s="33"/>
      <c r="R50" s="16"/>
      <c r="S50" s="16"/>
      <c r="T50" s="16"/>
    </row>
    <row r="51" spans="1:20" ht="22.5" customHeight="1" x14ac:dyDescent="0.3">
      <c r="A51" s="16"/>
      <c r="B51" s="16"/>
      <c r="C51" s="80"/>
      <c r="D51" s="80"/>
      <c r="E51" s="80"/>
      <c r="F51" s="34"/>
      <c r="G51" s="34"/>
      <c r="H51" s="38"/>
      <c r="I51" s="39"/>
      <c r="J51" s="36"/>
      <c r="K51" s="12"/>
      <c r="L51" s="12"/>
      <c r="M51" s="16"/>
      <c r="P51" s="16"/>
      <c r="Q51" s="33"/>
      <c r="R51" s="16"/>
      <c r="S51" s="16"/>
      <c r="T51" s="16"/>
    </row>
    <row r="52" spans="1:20" ht="17.25" x14ac:dyDescent="0.3">
      <c r="A52" s="16"/>
      <c r="B52" s="16"/>
      <c r="C52" s="64" t="s">
        <v>0</v>
      </c>
      <c r="D52" s="94"/>
      <c r="E52" s="93"/>
      <c r="F52" s="40"/>
      <c r="G52" s="40"/>
      <c r="H52" s="41"/>
      <c r="I52" s="42"/>
      <c r="J52" s="43"/>
      <c r="K52" s="12"/>
      <c r="L52" s="12"/>
      <c r="M52" s="16"/>
      <c r="P52" s="16"/>
      <c r="Q52" s="33"/>
      <c r="R52" s="16"/>
      <c r="S52" s="16"/>
      <c r="T52" s="16"/>
    </row>
    <row r="53" spans="1:20" ht="17.25" x14ac:dyDescent="0.3">
      <c r="A53" s="16"/>
      <c r="B53" s="16"/>
      <c r="C53" s="12"/>
      <c r="D53" s="12"/>
      <c r="E53" s="12"/>
      <c r="F53" s="32"/>
      <c r="G53" s="32"/>
      <c r="H53" s="44"/>
      <c r="I53" s="43"/>
      <c r="J53" s="42"/>
      <c r="K53" s="24"/>
      <c r="L53" s="23"/>
      <c r="M53" s="16"/>
      <c r="P53" s="16"/>
      <c r="Q53" s="33"/>
      <c r="R53" s="16"/>
      <c r="S53" s="16"/>
      <c r="T53" s="16"/>
    </row>
    <row r="54" spans="1:20" ht="15.75" x14ac:dyDescent="0.25">
      <c r="A54" s="16"/>
      <c r="B54" s="16"/>
      <c r="C54" s="45"/>
      <c r="D54" s="46"/>
      <c r="E54" s="47"/>
      <c r="F54" s="46"/>
      <c r="G54" s="46"/>
      <c r="H54" s="48"/>
      <c r="I54" s="49"/>
      <c r="J54" s="23"/>
      <c r="K54" s="24"/>
      <c r="L54" s="23"/>
      <c r="M54" s="16"/>
      <c r="P54" s="16"/>
      <c r="Q54" s="33"/>
      <c r="R54" s="16"/>
      <c r="S54" s="16"/>
      <c r="T54" s="16"/>
    </row>
    <row r="55" spans="1:20" ht="15.75" x14ac:dyDescent="0.25">
      <c r="A55" s="16"/>
      <c r="B55" s="16"/>
      <c r="C55" s="12"/>
      <c r="D55" s="12"/>
      <c r="E55" s="47"/>
      <c r="F55" s="46"/>
      <c r="G55" s="46"/>
      <c r="H55" s="48"/>
      <c r="I55" s="49"/>
      <c r="J55" s="23"/>
      <c r="K55" s="24"/>
      <c r="L55" s="23"/>
      <c r="M55" s="16"/>
      <c r="P55" s="16"/>
      <c r="Q55" s="33"/>
      <c r="R55" s="16"/>
      <c r="S55" s="16"/>
      <c r="T55" s="16"/>
    </row>
    <row r="56" spans="1:20" x14ac:dyDescent="0.25">
      <c r="A56" s="16"/>
      <c r="B56" s="16"/>
      <c r="C56" s="50"/>
      <c r="D56" s="51"/>
      <c r="E56" s="51"/>
      <c r="F56" s="51"/>
      <c r="G56" s="51"/>
      <c r="H56" s="16"/>
      <c r="J56" s="23"/>
      <c r="K56" s="24"/>
      <c r="L56" s="23"/>
      <c r="M56" s="16"/>
      <c r="P56" s="16"/>
      <c r="Q56" s="33"/>
      <c r="R56" s="16"/>
      <c r="S56" s="16"/>
      <c r="T56" s="16"/>
    </row>
    <row r="57" spans="1:20" x14ac:dyDescent="0.25">
      <c r="A57" s="16"/>
      <c r="B57" s="16"/>
      <c r="C57" s="33"/>
      <c r="D57" s="29"/>
      <c r="E57" s="16"/>
      <c r="F57" s="16"/>
      <c r="G57" s="29"/>
      <c r="H57" s="16"/>
      <c r="J57" s="23"/>
      <c r="K57" s="24"/>
      <c r="L57" s="23"/>
      <c r="M57" s="16"/>
      <c r="P57" s="16"/>
      <c r="Q57" s="33"/>
      <c r="R57" s="16"/>
      <c r="S57" s="16"/>
      <c r="T57" s="16"/>
    </row>
    <row r="58" spans="1:20" x14ac:dyDescent="0.25">
      <c r="A58" s="16"/>
      <c r="B58" s="16"/>
      <c r="C58" s="33"/>
      <c r="D58" s="12"/>
      <c r="E58" s="29"/>
      <c r="F58" s="29"/>
      <c r="G58" s="29"/>
      <c r="H58" s="16"/>
      <c r="J58" s="23"/>
      <c r="K58" s="24"/>
      <c r="L58" s="23"/>
      <c r="M58" s="16"/>
      <c r="P58" s="16"/>
      <c r="Q58" s="33"/>
      <c r="R58" s="16"/>
      <c r="S58" s="16"/>
      <c r="T58" s="16"/>
    </row>
    <row r="59" spans="1:20" x14ac:dyDescent="0.25">
      <c r="A59" s="16"/>
      <c r="B59" s="16"/>
      <c r="C59" s="33"/>
      <c r="D59" s="12"/>
      <c r="E59" s="29"/>
      <c r="F59" s="29"/>
      <c r="G59" s="29"/>
      <c r="H59" s="16"/>
      <c r="J59" s="23"/>
      <c r="K59" s="24"/>
      <c r="L59" s="23"/>
      <c r="M59" s="16"/>
      <c r="P59" s="16"/>
      <c r="Q59" s="33"/>
      <c r="R59" s="16"/>
      <c r="S59" s="16"/>
      <c r="T59" s="16"/>
    </row>
    <row r="60" spans="1:20" x14ac:dyDescent="0.25">
      <c r="A60" s="16"/>
      <c r="B60" s="16"/>
      <c r="C60" s="33"/>
      <c r="D60" s="12"/>
      <c r="E60" s="29"/>
      <c r="F60" s="29"/>
      <c r="G60" s="29"/>
      <c r="H60" s="16"/>
      <c r="J60" s="23"/>
      <c r="K60" s="24"/>
      <c r="L60" s="23"/>
      <c r="M60" s="16"/>
      <c r="P60" s="16"/>
      <c r="Q60" s="33"/>
      <c r="R60" s="16"/>
      <c r="S60" s="16"/>
      <c r="T60" s="16"/>
    </row>
    <row r="61" spans="1:20" x14ac:dyDescent="0.25">
      <c r="A61" s="16"/>
      <c r="B61" s="16"/>
      <c r="C61" s="33"/>
      <c r="D61" s="29"/>
      <c r="E61" s="29"/>
      <c r="F61" s="29"/>
      <c r="G61" s="29"/>
      <c r="H61" s="16"/>
      <c r="J61" s="23"/>
      <c r="K61" s="24"/>
      <c r="L61" s="23"/>
      <c r="M61" s="16"/>
      <c r="P61" s="16"/>
      <c r="Q61" s="33"/>
      <c r="R61" s="16"/>
      <c r="S61" s="16"/>
      <c r="T61" s="16"/>
    </row>
    <row r="62" spans="1:20" x14ac:dyDescent="0.25">
      <c r="A62" s="16"/>
      <c r="B62" s="16"/>
      <c r="C62" s="33"/>
      <c r="D62" s="29"/>
      <c r="E62" s="29"/>
      <c r="F62" s="29"/>
      <c r="G62" s="29"/>
      <c r="H62" s="16"/>
      <c r="J62" s="23"/>
      <c r="K62" s="24"/>
      <c r="L62" s="23"/>
      <c r="M62" s="16"/>
      <c r="P62" s="16"/>
      <c r="Q62" s="33"/>
      <c r="R62" s="16"/>
      <c r="S62" s="16"/>
      <c r="T62" s="16"/>
    </row>
    <row r="63" spans="1:20" x14ac:dyDescent="0.25">
      <c r="A63" s="16"/>
      <c r="B63" s="16"/>
      <c r="C63" s="33"/>
      <c r="D63" s="29"/>
      <c r="E63" s="29"/>
      <c r="F63" s="29"/>
      <c r="G63" s="29"/>
      <c r="H63" s="16"/>
      <c r="J63" s="23"/>
      <c r="K63" s="24"/>
      <c r="L63" s="23"/>
      <c r="M63" s="16"/>
      <c r="P63" s="16"/>
      <c r="Q63" s="33"/>
      <c r="R63" s="16"/>
      <c r="S63" s="16"/>
      <c r="T63" s="16"/>
    </row>
    <row r="64" spans="1:20" x14ac:dyDescent="0.25">
      <c r="A64" s="16"/>
      <c r="B64" s="16"/>
      <c r="C64" s="33"/>
      <c r="D64" s="29"/>
      <c r="E64" s="29"/>
      <c r="F64" s="29"/>
      <c r="G64" s="29"/>
      <c r="H64" s="16"/>
      <c r="J64" s="23"/>
      <c r="K64" s="24"/>
      <c r="L64" s="23"/>
      <c r="M64" s="16"/>
      <c r="P64" s="16"/>
      <c r="Q64" s="33"/>
      <c r="R64" s="16"/>
      <c r="S64" s="16"/>
      <c r="T64" s="16"/>
    </row>
    <row r="65" spans="1:20" x14ac:dyDescent="0.25">
      <c r="A65" s="16"/>
      <c r="B65" s="16"/>
      <c r="C65" s="33"/>
      <c r="D65" s="29"/>
      <c r="E65" s="29"/>
      <c r="F65" s="29"/>
      <c r="G65" s="29"/>
      <c r="H65" s="16"/>
      <c r="J65" s="23"/>
      <c r="K65" s="24"/>
      <c r="L65" s="23"/>
      <c r="M65" s="16"/>
      <c r="P65" s="16"/>
      <c r="Q65" s="33"/>
      <c r="R65" s="16"/>
      <c r="S65" s="16"/>
      <c r="T65" s="16"/>
    </row>
    <row r="66" spans="1:20" x14ac:dyDescent="0.25">
      <c r="A66" s="16"/>
      <c r="B66" s="16"/>
      <c r="C66" s="33"/>
      <c r="D66" s="29"/>
      <c r="E66" s="29"/>
      <c r="F66" s="29"/>
      <c r="G66" s="29"/>
      <c r="H66" s="16"/>
      <c r="J66" s="23"/>
      <c r="K66" s="24"/>
      <c r="L66" s="23"/>
      <c r="M66" s="16"/>
      <c r="P66" s="16"/>
      <c r="Q66" s="33"/>
      <c r="R66" s="16"/>
      <c r="S66" s="16"/>
      <c r="T66" s="16"/>
    </row>
    <row r="67" spans="1:20" x14ac:dyDescent="0.25">
      <c r="A67" s="16"/>
      <c r="B67" s="16"/>
      <c r="C67" s="33"/>
      <c r="D67" s="29"/>
      <c r="E67" s="29"/>
      <c r="F67" s="29"/>
      <c r="G67" s="29"/>
      <c r="H67" s="16"/>
      <c r="J67" s="23"/>
      <c r="K67" s="24"/>
      <c r="L67" s="23"/>
      <c r="M67" s="16"/>
      <c r="P67" s="16"/>
      <c r="Q67" s="33"/>
      <c r="R67" s="16"/>
      <c r="S67" s="16"/>
      <c r="T67" s="16"/>
    </row>
    <row r="68" spans="1:20" x14ac:dyDescent="0.25">
      <c r="A68" s="16"/>
      <c r="B68" s="16"/>
      <c r="C68" s="33"/>
      <c r="D68" s="29"/>
      <c r="E68" s="29"/>
      <c r="F68" s="29"/>
      <c r="G68" s="29"/>
      <c r="H68" s="16"/>
      <c r="J68" s="23"/>
      <c r="K68" s="24"/>
      <c r="L68" s="23"/>
      <c r="M68" s="16"/>
      <c r="P68" s="16"/>
      <c r="Q68" s="33"/>
      <c r="R68" s="16"/>
      <c r="S68" s="16"/>
      <c r="T68" s="16"/>
    </row>
    <row r="69" spans="1:20" x14ac:dyDescent="0.25">
      <c r="A69" s="16"/>
      <c r="B69" s="16"/>
      <c r="C69" s="33"/>
      <c r="D69" s="29"/>
      <c r="E69" s="29"/>
      <c r="F69" s="29"/>
      <c r="G69" s="29"/>
      <c r="H69" s="16"/>
      <c r="J69" s="23"/>
      <c r="K69" s="24"/>
      <c r="L69" s="23"/>
      <c r="M69" s="16"/>
      <c r="P69" s="16"/>
      <c r="Q69" s="33"/>
      <c r="R69" s="16"/>
      <c r="S69" s="16"/>
      <c r="T69" s="16"/>
    </row>
    <row r="70" spans="1:20" x14ac:dyDescent="0.25">
      <c r="A70" s="16"/>
      <c r="B70" s="16"/>
      <c r="C70" s="33"/>
      <c r="D70" s="29"/>
      <c r="E70" s="29"/>
      <c r="F70" s="29"/>
      <c r="G70" s="29"/>
      <c r="H70" s="16"/>
      <c r="J70" s="23"/>
      <c r="K70" s="24"/>
      <c r="L70" s="23"/>
      <c r="M70" s="16"/>
      <c r="P70" s="16"/>
      <c r="Q70" s="33"/>
      <c r="R70" s="16"/>
      <c r="S70" s="16"/>
      <c r="T70" s="16"/>
    </row>
    <row r="71" spans="1:20" x14ac:dyDescent="0.25">
      <c r="A71" s="16"/>
      <c r="B71" s="16"/>
      <c r="C71" s="33"/>
      <c r="D71" s="29"/>
      <c r="E71" s="29"/>
      <c r="F71" s="29"/>
      <c r="G71" s="29"/>
      <c r="H71" s="16"/>
      <c r="J71" s="23"/>
      <c r="K71" s="24"/>
      <c r="L71" s="23"/>
      <c r="M71" s="16"/>
      <c r="P71" s="16"/>
      <c r="Q71" s="33"/>
      <c r="R71" s="16"/>
      <c r="S71" s="16"/>
      <c r="T71" s="16"/>
    </row>
    <row r="72" spans="1:20" x14ac:dyDescent="0.25">
      <c r="A72" s="16"/>
      <c r="B72" s="16"/>
      <c r="C72" s="33"/>
      <c r="D72" s="29"/>
      <c r="E72" s="29"/>
      <c r="F72" s="29"/>
      <c r="G72" s="29"/>
      <c r="H72" s="16"/>
      <c r="J72" s="23"/>
      <c r="K72" s="24"/>
      <c r="L72" s="23"/>
      <c r="M72" s="16"/>
      <c r="P72" s="16"/>
      <c r="Q72" s="33"/>
      <c r="R72" s="16"/>
      <c r="S72" s="16"/>
      <c r="T72" s="16"/>
    </row>
    <row r="73" spans="1:20" x14ac:dyDescent="0.25">
      <c r="A73" s="16"/>
      <c r="B73" s="16"/>
      <c r="C73" s="33"/>
      <c r="D73" s="29"/>
      <c r="E73" s="29"/>
      <c r="F73" s="29"/>
      <c r="G73" s="29"/>
      <c r="H73" s="16"/>
      <c r="J73" s="23"/>
      <c r="K73" s="24"/>
      <c r="L73" s="23"/>
      <c r="M73" s="16"/>
      <c r="P73" s="16"/>
      <c r="Q73" s="33"/>
      <c r="R73" s="16"/>
      <c r="S73" s="16"/>
      <c r="T73" s="16"/>
    </row>
    <row r="74" spans="1:20" x14ac:dyDescent="0.25">
      <c r="A74" s="16"/>
      <c r="B74" s="16"/>
      <c r="C74" s="33"/>
      <c r="D74" s="29"/>
      <c r="E74" s="29"/>
      <c r="F74" s="29"/>
      <c r="G74" s="29"/>
      <c r="H74" s="16"/>
      <c r="J74" s="23"/>
      <c r="K74" s="24"/>
      <c r="L74" s="23"/>
      <c r="M74" s="16"/>
      <c r="P74" s="16"/>
      <c r="Q74" s="33"/>
      <c r="R74" s="16"/>
      <c r="S74" s="16"/>
      <c r="T74" s="16"/>
    </row>
    <row r="75" spans="1:20" x14ac:dyDescent="0.25">
      <c r="A75" s="16"/>
      <c r="B75" s="16"/>
      <c r="C75" s="33"/>
      <c r="D75" s="29"/>
      <c r="E75" s="29"/>
      <c r="F75" s="29"/>
      <c r="G75" s="29"/>
      <c r="H75" s="16"/>
      <c r="J75" s="23"/>
      <c r="K75" s="24"/>
      <c r="L75" s="23"/>
      <c r="M75" s="16"/>
      <c r="P75" s="16"/>
      <c r="Q75" s="33"/>
      <c r="R75" s="16"/>
      <c r="S75" s="16"/>
      <c r="T75" s="16"/>
    </row>
    <row r="76" spans="1:20" x14ac:dyDescent="0.25">
      <c r="A76" s="16"/>
      <c r="B76" s="16"/>
      <c r="C76" s="33"/>
      <c r="D76" s="29"/>
      <c r="E76" s="29"/>
      <c r="F76" s="29"/>
      <c r="G76" s="29"/>
      <c r="H76" s="16"/>
      <c r="J76" s="23"/>
      <c r="K76" s="24"/>
      <c r="L76" s="23"/>
      <c r="M76" s="16"/>
      <c r="P76" s="16"/>
      <c r="Q76" s="33"/>
      <c r="R76" s="16"/>
      <c r="S76" s="16"/>
      <c r="T76" s="16"/>
    </row>
    <row r="77" spans="1:20" x14ac:dyDescent="0.25">
      <c r="A77" s="16"/>
      <c r="B77" s="16"/>
      <c r="C77" s="33"/>
      <c r="D77" s="29"/>
      <c r="E77" s="29"/>
      <c r="F77" s="29"/>
      <c r="G77" s="29"/>
      <c r="H77" s="16"/>
      <c r="J77" s="23"/>
      <c r="K77" s="24"/>
      <c r="L77" s="23"/>
      <c r="M77" s="16"/>
      <c r="P77" s="16"/>
      <c r="Q77" s="33"/>
      <c r="R77" s="16"/>
      <c r="S77" s="16"/>
      <c r="T77" s="16"/>
    </row>
    <row r="78" spans="1:20" x14ac:dyDescent="0.25">
      <c r="A78" s="16"/>
      <c r="B78" s="16"/>
      <c r="C78" s="33"/>
      <c r="D78" s="29"/>
      <c r="E78" s="29"/>
      <c r="F78" s="29"/>
      <c r="G78" s="29"/>
      <c r="H78" s="16"/>
      <c r="J78" s="23"/>
      <c r="K78" s="24"/>
      <c r="L78" s="23"/>
      <c r="M78" s="16"/>
      <c r="P78" s="16"/>
      <c r="Q78" s="33"/>
      <c r="R78" s="16"/>
      <c r="S78" s="16"/>
      <c r="T78" s="16"/>
    </row>
    <row r="79" spans="1:20" x14ac:dyDescent="0.25">
      <c r="A79" s="16"/>
      <c r="B79" s="16"/>
      <c r="C79" s="33"/>
      <c r="D79" s="29"/>
      <c r="E79" s="29"/>
      <c r="F79" s="29"/>
      <c r="G79" s="29"/>
      <c r="H79" s="16"/>
      <c r="J79" s="23"/>
      <c r="K79" s="24"/>
      <c r="L79" s="23"/>
      <c r="M79" s="16"/>
      <c r="P79" s="16"/>
      <c r="Q79" s="33"/>
      <c r="R79" s="16"/>
      <c r="S79" s="16"/>
      <c r="T79" s="16"/>
    </row>
    <row r="80" spans="1:20" x14ac:dyDescent="0.25">
      <c r="A80" s="16"/>
      <c r="B80" s="16"/>
      <c r="C80" s="33"/>
      <c r="D80" s="29"/>
      <c r="E80" s="29"/>
      <c r="F80" s="29"/>
      <c r="G80" s="29"/>
      <c r="H80" s="16"/>
      <c r="J80" s="23"/>
      <c r="K80" s="24"/>
      <c r="L80" s="23"/>
      <c r="M80" s="16"/>
      <c r="P80" s="16"/>
      <c r="Q80" s="33"/>
      <c r="R80" s="16"/>
      <c r="S80" s="16"/>
      <c r="T80" s="16"/>
    </row>
    <row r="81" spans="1:20" x14ac:dyDescent="0.25">
      <c r="A81" s="16"/>
      <c r="B81" s="16"/>
      <c r="C81" s="33"/>
      <c r="D81" s="29"/>
      <c r="E81" s="29"/>
      <c r="F81" s="29"/>
      <c r="G81" s="29"/>
      <c r="H81" s="16"/>
      <c r="J81" s="23"/>
      <c r="K81" s="24"/>
      <c r="L81" s="23"/>
      <c r="M81" s="16"/>
      <c r="P81" s="16"/>
      <c r="Q81" s="33"/>
      <c r="R81" s="16"/>
      <c r="S81" s="16"/>
      <c r="T81" s="16"/>
    </row>
    <row r="82" spans="1:20" x14ac:dyDescent="0.25">
      <c r="A82" s="16"/>
      <c r="B82" s="16"/>
      <c r="C82" s="33"/>
      <c r="D82" s="29"/>
      <c r="E82" s="29"/>
      <c r="F82" s="29"/>
      <c r="G82" s="29"/>
      <c r="H82" s="16"/>
      <c r="J82" s="23"/>
      <c r="K82" s="24"/>
      <c r="L82" s="23"/>
      <c r="M82" s="16"/>
      <c r="P82" s="16"/>
      <c r="Q82" s="33"/>
      <c r="R82" s="16"/>
      <c r="S82" s="16"/>
      <c r="T82" s="16"/>
    </row>
    <row r="83" spans="1:20" x14ac:dyDescent="0.25">
      <c r="A83" s="16"/>
      <c r="B83" s="16"/>
      <c r="C83" s="33"/>
      <c r="D83" s="29"/>
      <c r="E83" s="29"/>
      <c r="F83" s="29"/>
      <c r="G83" s="29"/>
      <c r="H83" s="16"/>
      <c r="J83" s="23"/>
      <c r="K83" s="24"/>
      <c r="L83" s="23"/>
      <c r="M83" s="16"/>
      <c r="P83" s="16"/>
      <c r="Q83" s="33"/>
      <c r="R83" s="16"/>
      <c r="S83" s="16"/>
      <c r="T83" s="16"/>
    </row>
    <row r="84" spans="1:20" x14ac:dyDescent="0.25">
      <c r="A84" s="16"/>
      <c r="B84" s="16"/>
      <c r="C84" s="33"/>
      <c r="D84" s="29"/>
      <c r="E84" s="29"/>
      <c r="F84" s="29"/>
      <c r="G84" s="29"/>
      <c r="H84" s="16"/>
      <c r="J84" s="23"/>
      <c r="K84" s="24"/>
      <c r="L84" s="23"/>
      <c r="M84" s="16"/>
      <c r="P84" s="16"/>
      <c r="Q84" s="33"/>
      <c r="R84" s="16"/>
      <c r="S84" s="16"/>
      <c r="T84" s="16"/>
    </row>
    <row r="85" spans="1:20" x14ac:dyDescent="0.25">
      <c r="A85" s="16"/>
      <c r="B85" s="16"/>
      <c r="C85" s="33"/>
      <c r="D85" s="29"/>
      <c r="E85" s="29"/>
      <c r="F85" s="29"/>
      <c r="G85" s="29"/>
      <c r="H85" s="16"/>
      <c r="J85" s="23"/>
      <c r="K85" s="24"/>
      <c r="L85" s="23"/>
      <c r="M85" s="16"/>
      <c r="P85" s="16"/>
      <c r="Q85" s="33"/>
      <c r="R85" s="16"/>
      <c r="S85" s="16"/>
      <c r="T85" s="16"/>
    </row>
    <row r="86" spans="1:20" x14ac:dyDescent="0.25">
      <c r="A86" s="16"/>
      <c r="B86" s="16"/>
      <c r="C86" s="33"/>
      <c r="D86" s="29"/>
      <c r="E86" s="29"/>
      <c r="F86" s="29"/>
      <c r="G86" s="29"/>
      <c r="H86" s="16"/>
      <c r="J86" s="23"/>
      <c r="K86" s="24"/>
      <c r="L86" s="23"/>
      <c r="M86" s="16"/>
      <c r="P86" s="16"/>
      <c r="Q86" s="33"/>
      <c r="R86" s="16"/>
      <c r="S86" s="16"/>
      <c r="T86" s="16"/>
    </row>
    <row r="87" spans="1:20" x14ac:dyDescent="0.25">
      <c r="A87" s="16"/>
      <c r="B87" s="16"/>
      <c r="C87" s="33"/>
      <c r="D87" s="29"/>
      <c r="E87" s="29"/>
      <c r="F87" s="29"/>
      <c r="G87" s="29"/>
      <c r="H87" s="16"/>
      <c r="J87" s="23"/>
      <c r="K87" s="24"/>
      <c r="L87" s="23"/>
      <c r="M87" s="16"/>
      <c r="P87" s="16"/>
      <c r="Q87" s="33"/>
      <c r="R87" s="16"/>
      <c r="S87" s="16"/>
      <c r="T87" s="16"/>
    </row>
    <row r="88" spans="1:20" x14ac:dyDescent="0.25">
      <c r="A88" s="16"/>
      <c r="B88" s="16"/>
      <c r="C88" s="33"/>
      <c r="D88" s="29"/>
      <c r="E88" s="29"/>
      <c r="F88" s="29"/>
      <c r="G88" s="29"/>
      <c r="H88" s="16"/>
      <c r="J88" s="23"/>
      <c r="K88" s="24"/>
      <c r="L88" s="23"/>
      <c r="M88" s="16"/>
      <c r="P88" s="16"/>
      <c r="Q88" s="33"/>
      <c r="R88" s="16"/>
      <c r="S88" s="16"/>
      <c r="T88" s="16"/>
    </row>
    <row r="89" spans="1:20" x14ac:dyDescent="0.25">
      <c r="A89" s="16"/>
      <c r="B89" s="16"/>
      <c r="C89" s="33"/>
      <c r="D89" s="29"/>
      <c r="E89" s="29"/>
      <c r="F89" s="29"/>
      <c r="G89" s="29"/>
      <c r="H89" s="16"/>
      <c r="J89" s="23"/>
      <c r="K89" s="24"/>
      <c r="L89" s="23"/>
      <c r="M89" s="16"/>
      <c r="P89" s="16"/>
      <c r="Q89" s="33"/>
      <c r="R89" s="16"/>
      <c r="S89" s="16"/>
      <c r="T89" s="16"/>
    </row>
    <row r="90" spans="1:20" x14ac:dyDescent="0.25">
      <c r="A90" s="16"/>
      <c r="B90" s="16"/>
      <c r="C90" s="33"/>
      <c r="D90" s="29"/>
      <c r="E90" s="29"/>
      <c r="F90" s="29"/>
      <c r="G90" s="29"/>
      <c r="H90" s="16"/>
      <c r="J90" s="23"/>
      <c r="K90" s="24"/>
      <c r="L90" s="23"/>
      <c r="M90" s="16"/>
      <c r="P90" s="16"/>
      <c r="Q90" s="33"/>
      <c r="R90" s="16"/>
      <c r="S90" s="16"/>
      <c r="T90" s="16"/>
    </row>
    <row r="91" spans="1:20" x14ac:dyDescent="0.25">
      <c r="A91" s="16"/>
      <c r="B91" s="16"/>
      <c r="C91" s="33"/>
      <c r="D91" s="29"/>
      <c r="E91" s="29"/>
      <c r="F91" s="29"/>
      <c r="G91" s="29"/>
      <c r="H91" s="16"/>
      <c r="J91" s="23"/>
      <c r="K91" s="24"/>
      <c r="L91" s="23"/>
      <c r="M91" s="16"/>
      <c r="P91" s="16"/>
      <c r="Q91" s="33"/>
      <c r="R91" s="16"/>
      <c r="S91" s="16"/>
      <c r="T91" s="16"/>
    </row>
    <row r="92" spans="1:20" x14ac:dyDescent="0.25">
      <c r="A92" s="16"/>
      <c r="B92" s="16"/>
      <c r="C92" s="33"/>
      <c r="D92" s="29"/>
      <c r="E92" s="29"/>
      <c r="F92" s="29"/>
      <c r="G92" s="29"/>
      <c r="H92" s="16"/>
      <c r="J92" s="23"/>
      <c r="K92" s="24"/>
      <c r="L92" s="23"/>
      <c r="M92" s="16"/>
      <c r="P92" s="16"/>
      <c r="Q92" s="33"/>
      <c r="R92" s="16"/>
      <c r="S92" s="16"/>
      <c r="T92" s="16"/>
    </row>
    <row r="93" spans="1:20" x14ac:dyDescent="0.25">
      <c r="A93" s="16"/>
      <c r="B93" s="16"/>
      <c r="C93" s="33"/>
      <c r="D93" s="29"/>
      <c r="E93" s="29"/>
      <c r="F93" s="29"/>
      <c r="G93" s="29"/>
      <c r="H93" s="16"/>
      <c r="J93" s="23"/>
      <c r="K93" s="24"/>
      <c r="L93" s="23"/>
      <c r="M93" s="16"/>
      <c r="P93" s="16"/>
      <c r="Q93" s="33"/>
      <c r="R93" s="16"/>
      <c r="S93" s="16"/>
      <c r="T93" s="16"/>
    </row>
    <row r="94" spans="1:20" x14ac:dyDescent="0.25">
      <c r="A94" s="16"/>
      <c r="B94" s="16"/>
      <c r="C94" s="33"/>
      <c r="D94" s="29"/>
      <c r="E94" s="29"/>
      <c r="F94" s="29"/>
      <c r="G94" s="29"/>
      <c r="H94" s="16"/>
      <c r="J94" s="23"/>
      <c r="K94" s="24"/>
      <c r="L94" s="23"/>
      <c r="M94" s="16"/>
      <c r="P94" s="16"/>
      <c r="Q94" s="33"/>
      <c r="R94" s="16"/>
      <c r="S94" s="16"/>
      <c r="T94" s="16"/>
    </row>
    <row r="95" spans="1:20" x14ac:dyDescent="0.25">
      <c r="A95" s="16"/>
      <c r="B95" s="16"/>
      <c r="C95" s="33"/>
      <c r="D95" s="29"/>
      <c r="E95" s="29"/>
      <c r="F95" s="29"/>
      <c r="G95" s="29"/>
      <c r="H95" s="16"/>
      <c r="J95" s="23"/>
      <c r="K95" s="24"/>
      <c r="L95" s="23"/>
      <c r="M95" s="16"/>
      <c r="P95" s="16"/>
      <c r="Q95" s="33"/>
      <c r="R95" s="16"/>
      <c r="S95" s="16"/>
      <c r="T95" s="16"/>
    </row>
    <row r="96" spans="1:20" x14ac:dyDescent="0.25">
      <c r="A96" s="16"/>
      <c r="B96" s="16"/>
      <c r="C96" s="33"/>
      <c r="D96" s="29"/>
      <c r="E96" s="29"/>
      <c r="F96" s="29"/>
      <c r="G96" s="29"/>
      <c r="H96" s="16"/>
      <c r="J96" s="23"/>
      <c r="K96" s="24"/>
      <c r="L96" s="23"/>
      <c r="M96" s="16"/>
      <c r="P96" s="16"/>
      <c r="Q96" s="33"/>
      <c r="R96" s="16"/>
      <c r="S96" s="16"/>
      <c r="T96" s="16"/>
    </row>
    <row r="97" spans="1:20" x14ac:dyDescent="0.25">
      <c r="A97" s="16"/>
      <c r="B97" s="16"/>
      <c r="C97" s="33"/>
      <c r="D97" s="29"/>
      <c r="E97" s="29"/>
      <c r="F97" s="29"/>
      <c r="G97" s="29"/>
      <c r="H97" s="16"/>
      <c r="J97" s="23"/>
      <c r="K97" s="24"/>
      <c r="L97" s="23"/>
      <c r="M97" s="16"/>
      <c r="P97" s="16"/>
      <c r="Q97" s="33"/>
      <c r="R97" s="16"/>
      <c r="S97" s="16"/>
      <c r="T97" s="16"/>
    </row>
    <row r="98" spans="1:20" x14ac:dyDescent="0.25">
      <c r="A98" s="16"/>
      <c r="B98" s="16"/>
      <c r="C98" s="33"/>
      <c r="D98" s="29"/>
      <c r="E98" s="29"/>
      <c r="F98" s="29"/>
      <c r="G98" s="29"/>
      <c r="H98" s="16"/>
      <c r="J98" s="23"/>
      <c r="K98" s="24"/>
      <c r="L98" s="23"/>
      <c r="M98" s="16"/>
      <c r="P98" s="16"/>
      <c r="Q98" s="33"/>
      <c r="R98" s="16"/>
      <c r="S98" s="16"/>
      <c r="T98" s="16"/>
    </row>
    <row r="99" spans="1:20" x14ac:dyDescent="0.25">
      <c r="A99" s="16"/>
      <c r="B99" s="16"/>
      <c r="C99" s="33"/>
      <c r="D99" s="29"/>
      <c r="E99" s="29"/>
      <c r="F99" s="29"/>
      <c r="G99" s="29"/>
      <c r="H99" s="16"/>
      <c r="J99" s="23"/>
      <c r="K99" s="24"/>
      <c r="L99" s="23"/>
      <c r="M99" s="16"/>
      <c r="P99" s="16"/>
      <c r="Q99" s="33"/>
      <c r="R99" s="16"/>
      <c r="S99" s="16"/>
      <c r="T99" s="16"/>
    </row>
    <row r="100" spans="1:20" x14ac:dyDescent="0.25">
      <c r="A100" s="16"/>
      <c r="B100" s="16"/>
      <c r="C100" s="33"/>
      <c r="D100" s="29"/>
      <c r="E100" s="29"/>
      <c r="F100" s="29"/>
      <c r="G100" s="29"/>
      <c r="H100" s="16"/>
      <c r="J100" s="23"/>
      <c r="K100" s="24"/>
      <c r="L100" s="23"/>
      <c r="M100" s="16"/>
      <c r="P100" s="16"/>
      <c r="Q100" s="33"/>
      <c r="R100" s="16"/>
      <c r="S100" s="16"/>
      <c r="T100" s="16"/>
    </row>
    <row r="101" spans="1:20" x14ac:dyDescent="0.25">
      <c r="A101" s="16"/>
      <c r="B101" s="16"/>
      <c r="C101" s="33"/>
      <c r="D101" s="29"/>
      <c r="E101" s="29"/>
      <c r="F101" s="29"/>
      <c r="G101" s="29"/>
      <c r="H101" s="16"/>
      <c r="J101" s="23"/>
      <c r="K101" s="24"/>
      <c r="L101" s="23"/>
      <c r="M101" s="16"/>
      <c r="P101" s="16"/>
      <c r="Q101" s="33"/>
      <c r="R101" s="16"/>
      <c r="S101" s="16"/>
      <c r="T101" s="16"/>
    </row>
    <row r="102" spans="1:20" x14ac:dyDescent="0.25">
      <c r="A102" s="16"/>
      <c r="B102" s="16"/>
      <c r="C102" s="33"/>
      <c r="D102" s="29"/>
      <c r="E102" s="29"/>
      <c r="F102" s="29"/>
      <c r="G102" s="29"/>
      <c r="H102" s="16"/>
      <c r="J102" s="23"/>
      <c r="K102" s="24"/>
      <c r="L102" s="23"/>
      <c r="M102" s="16"/>
      <c r="P102" s="16"/>
      <c r="Q102" s="33"/>
      <c r="R102" s="16"/>
      <c r="S102" s="16"/>
      <c r="T102" s="16"/>
    </row>
    <row r="103" spans="1:20" x14ac:dyDescent="0.25">
      <c r="A103" s="16"/>
      <c r="B103" s="16"/>
      <c r="C103" s="33"/>
      <c r="D103" s="29"/>
      <c r="E103" s="29"/>
      <c r="F103" s="29"/>
      <c r="G103" s="29"/>
      <c r="H103" s="16"/>
      <c r="J103" s="23"/>
      <c r="K103" s="24"/>
      <c r="L103" s="23"/>
      <c r="M103" s="16"/>
      <c r="P103" s="16"/>
      <c r="Q103" s="33"/>
      <c r="R103" s="16"/>
      <c r="S103" s="16"/>
      <c r="T103" s="16"/>
    </row>
    <row r="104" spans="1:20" x14ac:dyDescent="0.25">
      <c r="A104" s="16"/>
      <c r="B104" s="16"/>
      <c r="C104" s="33"/>
      <c r="D104" s="29"/>
      <c r="E104" s="29"/>
      <c r="F104" s="29"/>
      <c r="G104" s="29"/>
      <c r="H104" s="16"/>
      <c r="J104" s="23"/>
      <c r="K104" s="24"/>
      <c r="L104" s="23"/>
      <c r="M104" s="16"/>
      <c r="P104" s="16"/>
      <c r="Q104" s="33"/>
      <c r="R104" s="16"/>
      <c r="S104" s="16"/>
      <c r="T104" s="16"/>
    </row>
    <row r="105" spans="1:20" x14ac:dyDescent="0.25">
      <c r="A105" s="16"/>
      <c r="B105" s="16"/>
      <c r="C105" s="33"/>
      <c r="D105" s="29"/>
      <c r="E105" s="29"/>
      <c r="F105" s="29"/>
      <c r="G105" s="29"/>
      <c r="H105" s="16"/>
      <c r="J105" s="23"/>
      <c r="K105" s="24"/>
      <c r="L105" s="23"/>
      <c r="M105" s="16"/>
      <c r="P105" s="16"/>
      <c r="Q105" s="33"/>
      <c r="R105" s="16"/>
      <c r="S105" s="16"/>
      <c r="T105" s="16"/>
    </row>
    <row r="106" spans="1:20" x14ac:dyDescent="0.25">
      <c r="A106" s="16"/>
      <c r="B106" s="16"/>
      <c r="C106" s="33"/>
      <c r="D106" s="29"/>
      <c r="E106" s="29"/>
      <c r="F106" s="29"/>
      <c r="G106" s="29"/>
      <c r="H106" s="16"/>
      <c r="J106" s="23"/>
      <c r="K106" s="24"/>
      <c r="L106" s="23"/>
      <c r="M106" s="16"/>
      <c r="P106" s="16"/>
      <c r="Q106" s="33"/>
      <c r="R106" s="16"/>
      <c r="S106" s="16"/>
      <c r="T106" s="16"/>
    </row>
    <row r="107" spans="1:20" x14ac:dyDescent="0.25">
      <c r="A107" s="16"/>
      <c r="B107" s="16"/>
      <c r="C107" s="33"/>
      <c r="D107" s="29"/>
      <c r="E107" s="29"/>
      <c r="F107" s="29"/>
      <c r="G107" s="29"/>
      <c r="H107" s="16"/>
      <c r="J107" s="23"/>
      <c r="K107" s="24"/>
      <c r="L107" s="23"/>
      <c r="M107" s="16"/>
      <c r="P107" s="16"/>
      <c r="Q107" s="33"/>
      <c r="R107" s="16"/>
      <c r="S107" s="16"/>
      <c r="T107" s="16"/>
    </row>
    <row r="108" spans="1:20" x14ac:dyDescent="0.25">
      <c r="A108" s="16"/>
      <c r="B108" s="16"/>
      <c r="C108" s="33"/>
      <c r="D108" s="29"/>
      <c r="E108" s="29"/>
      <c r="F108" s="29"/>
      <c r="G108" s="29"/>
      <c r="H108" s="16"/>
      <c r="J108" s="23"/>
      <c r="K108" s="24"/>
      <c r="L108" s="23"/>
      <c r="M108" s="16"/>
      <c r="P108" s="16"/>
      <c r="Q108" s="33"/>
      <c r="R108" s="16"/>
      <c r="S108" s="16"/>
      <c r="T108" s="16"/>
    </row>
    <row r="109" spans="1:20" x14ac:dyDescent="0.25">
      <c r="A109" s="16"/>
      <c r="B109" s="16"/>
      <c r="C109" s="33"/>
      <c r="D109" s="29"/>
      <c r="E109" s="29"/>
      <c r="F109" s="29"/>
      <c r="G109" s="29"/>
      <c r="H109" s="16"/>
      <c r="J109" s="23"/>
      <c r="K109" s="24"/>
      <c r="L109" s="23"/>
      <c r="M109" s="16"/>
      <c r="P109" s="16"/>
      <c r="Q109" s="33"/>
      <c r="R109" s="16"/>
      <c r="S109" s="16"/>
      <c r="T109" s="16"/>
    </row>
    <row r="110" spans="1:20" x14ac:dyDescent="0.25">
      <c r="A110" s="16"/>
      <c r="B110" s="16"/>
      <c r="C110" s="33"/>
      <c r="D110" s="29"/>
      <c r="E110" s="29"/>
      <c r="F110" s="29"/>
      <c r="G110" s="29"/>
      <c r="H110" s="16"/>
      <c r="J110" s="23"/>
      <c r="K110" s="24"/>
      <c r="L110" s="23"/>
      <c r="M110" s="16"/>
      <c r="P110" s="16"/>
      <c r="Q110" s="33"/>
      <c r="R110" s="16"/>
      <c r="S110" s="16"/>
      <c r="T110" s="16"/>
    </row>
    <row r="111" spans="1:20" x14ac:dyDescent="0.25">
      <c r="A111" s="16"/>
      <c r="B111" s="16"/>
      <c r="C111" s="33"/>
      <c r="D111" s="29"/>
      <c r="E111" s="29"/>
      <c r="F111" s="29"/>
      <c r="G111" s="29"/>
      <c r="H111" s="16"/>
      <c r="J111" s="23"/>
      <c r="K111" s="24"/>
      <c r="L111" s="23"/>
      <c r="M111" s="16"/>
      <c r="P111" s="16"/>
      <c r="Q111" s="33"/>
      <c r="R111" s="16"/>
      <c r="S111" s="16"/>
      <c r="T111" s="16"/>
    </row>
    <row r="112" spans="1:20" x14ac:dyDescent="0.25">
      <c r="A112" s="16"/>
      <c r="B112" s="16"/>
      <c r="C112" s="33"/>
      <c r="D112" s="29"/>
      <c r="E112" s="29"/>
      <c r="F112" s="29"/>
      <c r="G112" s="29"/>
      <c r="H112" s="16"/>
      <c r="J112" s="23"/>
      <c r="K112" s="24"/>
      <c r="L112" s="23"/>
      <c r="M112" s="16"/>
      <c r="P112" s="16"/>
      <c r="Q112" s="33"/>
      <c r="R112" s="16"/>
      <c r="S112" s="16"/>
      <c r="T112" s="16"/>
    </row>
    <row r="113" spans="1:20" x14ac:dyDescent="0.25">
      <c r="A113" s="16"/>
      <c r="B113" s="16"/>
      <c r="C113" s="33"/>
      <c r="D113" s="29"/>
      <c r="E113" s="29"/>
      <c r="F113" s="29"/>
      <c r="G113" s="29"/>
      <c r="H113" s="16"/>
      <c r="J113" s="23"/>
      <c r="K113" s="24"/>
      <c r="L113" s="23"/>
      <c r="M113" s="16"/>
      <c r="P113" s="16"/>
      <c r="Q113" s="33"/>
      <c r="R113" s="16"/>
      <c r="S113" s="16"/>
      <c r="T113" s="16"/>
    </row>
    <row r="114" spans="1:20" x14ac:dyDescent="0.25">
      <c r="A114" s="16"/>
      <c r="B114" s="16"/>
      <c r="C114" s="33"/>
      <c r="D114" s="29"/>
      <c r="E114" s="29"/>
      <c r="F114" s="29"/>
      <c r="G114" s="29"/>
      <c r="H114" s="16"/>
      <c r="J114" s="23"/>
      <c r="K114" s="24"/>
      <c r="L114" s="23"/>
      <c r="M114" s="16"/>
      <c r="P114" s="16"/>
      <c r="Q114" s="33"/>
      <c r="R114" s="16"/>
      <c r="S114" s="16"/>
      <c r="T114" s="16"/>
    </row>
    <row r="115" spans="1:20" x14ac:dyDescent="0.25">
      <c r="A115" s="16"/>
      <c r="B115" s="16"/>
      <c r="C115" s="33"/>
      <c r="D115" s="29"/>
      <c r="E115" s="29"/>
      <c r="F115" s="29"/>
      <c r="G115" s="29"/>
      <c r="H115" s="16"/>
      <c r="J115" s="23"/>
      <c r="K115" s="24"/>
      <c r="L115" s="23"/>
      <c r="M115" s="16"/>
      <c r="P115" s="16"/>
      <c r="Q115" s="33"/>
      <c r="R115" s="16"/>
      <c r="S115" s="16"/>
      <c r="T115" s="16"/>
    </row>
    <row r="116" spans="1:20" x14ac:dyDescent="0.25">
      <c r="A116" s="16"/>
      <c r="B116" s="16"/>
      <c r="C116" s="33"/>
      <c r="D116" s="29"/>
      <c r="E116" s="29"/>
      <c r="F116" s="29"/>
      <c r="G116" s="29"/>
      <c r="H116" s="16"/>
      <c r="J116" s="23"/>
      <c r="K116" s="24"/>
      <c r="L116" s="23"/>
      <c r="M116" s="16"/>
      <c r="P116" s="16"/>
      <c r="Q116" s="33"/>
      <c r="R116" s="16"/>
      <c r="S116" s="16"/>
      <c r="T116" s="16"/>
    </row>
    <row r="117" spans="1:20" x14ac:dyDescent="0.25">
      <c r="A117" s="16"/>
      <c r="B117" s="16"/>
      <c r="C117" s="33"/>
      <c r="D117" s="29"/>
      <c r="E117" s="29"/>
      <c r="F117" s="29"/>
      <c r="G117" s="29"/>
      <c r="H117" s="16"/>
      <c r="J117" s="23"/>
      <c r="K117" s="24"/>
      <c r="L117" s="23"/>
      <c r="M117" s="16"/>
      <c r="P117" s="16"/>
      <c r="Q117" s="33"/>
      <c r="R117" s="16"/>
      <c r="S117" s="16"/>
      <c r="T117" s="16"/>
    </row>
    <row r="118" spans="1:20" x14ac:dyDescent="0.25">
      <c r="A118" s="16"/>
      <c r="B118" s="16"/>
      <c r="C118" s="33"/>
      <c r="D118" s="29"/>
      <c r="E118" s="29"/>
      <c r="F118" s="29"/>
      <c r="G118" s="29"/>
      <c r="H118" s="16"/>
      <c r="J118" s="23"/>
      <c r="K118" s="24"/>
      <c r="L118" s="23"/>
      <c r="M118" s="16"/>
      <c r="P118" s="16"/>
      <c r="Q118" s="33"/>
      <c r="R118" s="16"/>
      <c r="S118" s="16"/>
      <c r="T118" s="16"/>
    </row>
    <row r="119" spans="1:20" x14ac:dyDescent="0.25">
      <c r="A119" s="16"/>
      <c r="B119" s="16"/>
      <c r="C119" s="33"/>
      <c r="D119" s="29"/>
      <c r="E119" s="29"/>
      <c r="F119" s="29"/>
      <c r="G119" s="29"/>
      <c r="H119" s="16"/>
      <c r="J119" s="23"/>
      <c r="K119" s="24"/>
      <c r="L119" s="23"/>
      <c r="M119" s="16"/>
      <c r="P119" s="16"/>
      <c r="Q119" s="33"/>
      <c r="R119" s="16"/>
      <c r="S119" s="16"/>
      <c r="T119" s="16"/>
    </row>
    <row r="120" spans="1:20" x14ac:dyDescent="0.25">
      <c r="A120" s="16"/>
      <c r="B120" s="16"/>
      <c r="C120" s="33"/>
      <c r="D120" s="29"/>
      <c r="E120" s="29"/>
      <c r="F120" s="29"/>
      <c r="G120" s="29"/>
      <c r="H120" s="16"/>
      <c r="J120" s="23"/>
      <c r="K120" s="24"/>
      <c r="L120" s="23"/>
      <c r="M120" s="16"/>
      <c r="P120" s="16"/>
      <c r="Q120" s="33"/>
      <c r="R120" s="16"/>
      <c r="S120" s="16"/>
      <c r="T120" s="16"/>
    </row>
    <row r="121" spans="1:20" x14ac:dyDescent="0.25">
      <c r="A121" s="16"/>
      <c r="B121" s="16"/>
      <c r="C121" s="33"/>
      <c r="D121" s="29"/>
      <c r="E121" s="29"/>
      <c r="F121" s="29"/>
      <c r="G121" s="29"/>
      <c r="H121" s="16"/>
      <c r="J121" s="23"/>
      <c r="K121" s="24"/>
      <c r="L121" s="23"/>
      <c r="M121" s="16"/>
      <c r="P121" s="16"/>
      <c r="Q121" s="33"/>
      <c r="R121" s="16"/>
      <c r="S121" s="16"/>
      <c r="T121" s="16"/>
    </row>
    <row r="122" spans="1:20" x14ac:dyDescent="0.25">
      <c r="A122" s="16"/>
      <c r="B122" s="16"/>
      <c r="C122" s="33"/>
      <c r="D122" s="29"/>
      <c r="E122" s="29"/>
      <c r="F122" s="29"/>
      <c r="G122" s="29"/>
      <c r="H122" s="16"/>
      <c r="J122" s="23"/>
      <c r="K122" s="24"/>
      <c r="L122" s="23"/>
      <c r="M122" s="16"/>
      <c r="P122" s="16"/>
      <c r="Q122" s="33"/>
      <c r="R122" s="16"/>
      <c r="S122" s="16"/>
      <c r="T122" s="16"/>
    </row>
    <row r="123" spans="1:20" x14ac:dyDescent="0.25">
      <c r="A123" s="16"/>
      <c r="B123" s="16"/>
      <c r="C123" s="33"/>
      <c r="D123" s="29"/>
      <c r="E123" s="29"/>
      <c r="F123" s="29"/>
      <c r="G123" s="29"/>
      <c r="H123" s="16"/>
      <c r="J123" s="23"/>
      <c r="K123" s="24"/>
      <c r="L123" s="23"/>
      <c r="M123" s="16"/>
      <c r="P123" s="16"/>
      <c r="Q123" s="33"/>
      <c r="R123" s="16"/>
      <c r="S123" s="16"/>
      <c r="T123" s="16"/>
    </row>
    <row r="124" spans="1:20" x14ac:dyDescent="0.25">
      <c r="A124" s="16"/>
      <c r="B124" s="16"/>
      <c r="C124" s="33"/>
      <c r="D124" s="29"/>
      <c r="E124" s="29"/>
      <c r="F124" s="29"/>
      <c r="G124" s="29"/>
      <c r="H124" s="16"/>
      <c r="J124" s="23"/>
      <c r="K124" s="24"/>
      <c r="L124" s="23"/>
      <c r="M124" s="16"/>
      <c r="P124" s="16"/>
      <c r="Q124" s="33"/>
      <c r="R124" s="16"/>
      <c r="S124" s="16"/>
      <c r="T124" s="16"/>
    </row>
    <row r="125" spans="1:20" x14ac:dyDescent="0.25">
      <c r="A125" s="16"/>
      <c r="B125" s="16"/>
      <c r="C125" s="33"/>
      <c r="D125" s="29"/>
      <c r="E125" s="29"/>
      <c r="F125" s="29"/>
      <c r="G125" s="29"/>
      <c r="H125" s="16"/>
      <c r="J125" s="23"/>
      <c r="K125" s="24"/>
      <c r="L125" s="23"/>
      <c r="M125" s="16"/>
      <c r="P125" s="16"/>
      <c r="Q125" s="33"/>
      <c r="R125" s="16"/>
      <c r="S125" s="16"/>
      <c r="T125" s="16"/>
    </row>
    <row r="126" spans="1:20" x14ac:dyDescent="0.25">
      <c r="A126" s="16"/>
      <c r="B126" s="16"/>
      <c r="C126" s="33"/>
      <c r="D126" s="29"/>
      <c r="E126" s="29"/>
      <c r="F126" s="29"/>
      <c r="G126" s="29"/>
      <c r="H126" s="16"/>
      <c r="J126" s="23"/>
      <c r="K126" s="24"/>
      <c r="L126" s="23"/>
      <c r="M126" s="16"/>
      <c r="P126" s="16"/>
      <c r="Q126" s="33"/>
      <c r="R126" s="16"/>
      <c r="S126" s="16"/>
      <c r="T126" s="16"/>
    </row>
    <row r="127" spans="1:20" x14ac:dyDescent="0.25">
      <c r="A127" s="16"/>
      <c r="B127" s="16"/>
      <c r="C127" s="33"/>
      <c r="D127" s="29"/>
      <c r="E127" s="29"/>
      <c r="F127" s="29"/>
      <c r="G127" s="29"/>
      <c r="H127" s="16"/>
      <c r="J127" s="23"/>
      <c r="K127" s="24"/>
      <c r="L127" s="23"/>
      <c r="M127" s="16"/>
      <c r="P127" s="16"/>
      <c r="Q127" s="33"/>
      <c r="R127" s="16"/>
      <c r="S127" s="16"/>
      <c r="T127" s="16"/>
    </row>
    <row r="128" spans="1:20" x14ac:dyDescent="0.25">
      <c r="A128" s="16"/>
      <c r="B128" s="16"/>
      <c r="C128" s="33"/>
      <c r="D128" s="29"/>
      <c r="E128" s="29"/>
      <c r="F128" s="29"/>
      <c r="G128" s="29"/>
      <c r="H128" s="16"/>
      <c r="J128" s="23"/>
      <c r="K128" s="24"/>
      <c r="L128" s="23"/>
      <c r="M128" s="16"/>
      <c r="P128" s="16"/>
      <c r="Q128" s="33"/>
      <c r="R128" s="16"/>
      <c r="S128" s="16"/>
      <c r="T128" s="16"/>
    </row>
    <row r="129" spans="1:20" x14ac:dyDescent="0.25">
      <c r="A129" s="16"/>
      <c r="B129" s="16"/>
      <c r="C129" s="33"/>
      <c r="D129" s="29"/>
      <c r="E129" s="29"/>
      <c r="F129" s="29"/>
      <c r="G129" s="29"/>
      <c r="H129" s="16"/>
      <c r="J129" s="23"/>
      <c r="K129" s="24"/>
      <c r="L129" s="23"/>
      <c r="M129" s="16"/>
      <c r="P129" s="16"/>
      <c r="Q129" s="33"/>
      <c r="R129" s="16"/>
      <c r="S129" s="16"/>
      <c r="T129" s="16"/>
    </row>
    <row r="130" spans="1:20" x14ac:dyDescent="0.25">
      <c r="A130" s="16"/>
      <c r="B130" s="16"/>
      <c r="C130" s="33"/>
      <c r="D130" s="29"/>
      <c r="E130" s="29"/>
      <c r="F130" s="29"/>
      <c r="G130" s="29"/>
      <c r="H130" s="16"/>
      <c r="J130" s="23"/>
      <c r="K130" s="24"/>
      <c r="L130" s="23"/>
      <c r="M130" s="16"/>
      <c r="P130" s="16"/>
      <c r="Q130" s="33"/>
      <c r="R130" s="16"/>
      <c r="S130" s="16"/>
      <c r="T130" s="16"/>
    </row>
    <row r="131" spans="1:20" x14ac:dyDescent="0.25">
      <c r="A131" s="16"/>
      <c r="B131" s="16"/>
      <c r="C131" s="33"/>
      <c r="D131" s="29"/>
      <c r="E131" s="29"/>
      <c r="F131" s="29"/>
      <c r="G131" s="29"/>
      <c r="H131" s="16"/>
      <c r="J131" s="23"/>
      <c r="K131" s="24"/>
      <c r="L131" s="23"/>
      <c r="M131" s="16"/>
      <c r="P131" s="16"/>
      <c r="Q131" s="33"/>
      <c r="R131" s="16"/>
      <c r="S131" s="16"/>
      <c r="T131" s="16"/>
    </row>
    <row r="132" spans="1:20" x14ac:dyDescent="0.25">
      <c r="A132" s="16"/>
      <c r="B132" s="16"/>
      <c r="C132" s="33"/>
      <c r="D132" s="29"/>
      <c r="E132" s="29"/>
      <c r="F132" s="29"/>
      <c r="G132" s="29"/>
      <c r="H132" s="16"/>
      <c r="M132" s="16"/>
      <c r="P132" s="16"/>
      <c r="Q132" s="33"/>
      <c r="R132" s="16"/>
      <c r="S132" s="16"/>
      <c r="T132" s="16"/>
    </row>
    <row r="133" spans="1:20" x14ac:dyDescent="0.25">
      <c r="A133" s="16"/>
      <c r="B133" s="16"/>
      <c r="C133" s="33"/>
      <c r="D133" s="29"/>
      <c r="E133" s="29"/>
      <c r="F133" s="29"/>
      <c r="G133" s="29"/>
      <c r="H133" s="16"/>
      <c r="M133" s="16"/>
      <c r="P133" s="16"/>
      <c r="Q133" s="33"/>
      <c r="R133" s="16"/>
      <c r="S133" s="16"/>
      <c r="T133" s="16"/>
    </row>
    <row r="134" spans="1:20" x14ac:dyDescent="0.25">
      <c r="A134" s="16"/>
      <c r="B134" s="16"/>
      <c r="C134" s="33"/>
      <c r="D134" s="29"/>
      <c r="E134" s="29"/>
      <c r="F134" s="29"/>
      <c r="G134" s="29"/>
      <c r="H134" s="16"/>
      <c r="M134" s="16"/>
      <c r="P134" s="16"/>
      <c r="Q134" s="33"/>
      <c r="R134" s="16"/>
      <c r="S134" s="16"/>
      <c r="T134" s="16"/>
    </row>
    <row r="135" spans="1:20" x14ac:dyDescent="0.25">
      <c r="A135" s="16"/>
      <c r="B135" s="16"/>
      <c r="C135" s="33"/>
      <c r="D135" s="29"/>
      <c r="E135" s="29"/>
      <c r="F135" s="29"/>
      <c r="G135" s="29"/>
      <c r="H135" s="16"/>
      <c r="M135" s="16"/>
      <c r="P135" s="16"/>
      <c r="Q135" s="33"/>
      <c r="R135" s="16"/>
      <c r="S135" s="16"/>
      <c r="T135" s="16"/>
    </row>
    <row r="136" spans="1:20" x14ac:dyDescent="0.25">
      <c r="A136" s="16"/>
      <c r="B136" s="16"/>
      <c r="C136" s="33"/>
      <c r="D136" s="29"/>
      <c r="E136" s="29"/>
      <c r="F136" s="29"/>
      <c r="G136" s="29"/>
      <c r="H136" s="16"/>
      <c r="M136" s="16"/>
      <c r="P136" s="16"/>
      <c r="Q136" s="33"/>
      <c r="R136" s="16"/>
      <c r="S136" s="16"/>
      <c r="T136" s="16"/>
    </row>
    <row r="137" spans="1:20" x14ac:dyDescent="0.25">
      <c r="A137" s="16"/>
      <c r="B137" s="16"/>
      <c r="C137" s="33"/>
      <c r="D137" s="29"/>
      <c r="E137" s="29"/>
      <c r="F137" s="29"/>
      <c r="G137" s="29"/>
      <c r="H137" s="16"/>
      <c r="M137" s="16"/>
      <c r="P137" s="16"/>
      <c r="Q137" s="33"/>
      <c r="R137" s="16"/>
      <c r="S137" s="16"/>
      <c r="T137" s="16"/>
    </row>
    <row r="138" spans="1:20" x14ac:dyDescent="0.25">
      <c r="A138" s="16"/>
      <c r="B138" s="16"/>
      <c r="C138" s="33"/>
      <c r="D138" s="29"/>
      <c r="E138" s="29"/>
      <c r="F138" s="29"/>
      <c r="G138" s="29"/>
      <c r="H138" s="16"/>
      <c r="M138" s="16"/>
      <c r="P138" s="16"/>
      <c r="Q138" s="33"/>
      <c r="R138" s="16"/>
      <c r="S138" s="16"/>
      <c r="T138" s="16"/>
    </row>
    <row r="139" spans="1:20" x14ac:dyDescent="0.25">
      <c r="A139" s="16"/>
      <c r="B139" s="16"/>
      <c r="C139" s="33"/>
      <c r="D139" s="29"/>
      <c r="E139" s="29"/>
      <c r="F139" s="29"/>
      <c r="G139" s="29"/>
      <c r="H139" s="16"/>
    </row>
  </sheetData>
  <sheetProtection algorithmName="SHA-512" hashValue="y4+KYf7f33AcMfuJmuv2n7ap9i5ZYJ010nDPIqVY9w47ZvAJdnanrnoJnQf7tIt0yYiEZk1RI05AAZd8H+lrwA==" saltValue="1KicR3phpTKC7rqRoat2xA==" spinCount="100000" sheet="1" objects="1" scenarios="1" formatColumns="0" formatRows="0" insertRows="0" sort="0"/>
  <mergeCells count="2">
    <mergeCell ref="C4:H4"/>
    <mergeCell ref="C5:H5"/>
  </mergeCells>
  <dataValidations count="1">
    <dataValidation type="list" allowBlank="1" showInputMessage="1" showErrorMessage="1" sqref="G9:G39" xr:uid="{C26B6566-BA41-43D6-9B4A-5E9F62554596}">
      <formula1>"0,0:15,0:30,0:45,1:00"</formula1>
    </dataValidation>
  </dataValidations>
  <pageMargins left="0.11811023622047245" right="0.11811023622047245" top="0.74803149606299213" bottom="0.74803149606299213" header="0.31496062992125984" footer="0.31496062992125984"/>
  <pageSetup paperSize="9" scale="6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39FAFFD-0E37-45CA-875B-1268B1F17E1F}">
          <x14:formula1>
            <xm:f>הגדרות!$T$4:$T$15</xm:f>
          </x14:formula1>
          <xm:sqref>D2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F3599-675F-45E8-80F3-C19AA5FBB2B9}">
  <sheetPr>
    <tabColor theme="8"/>
  </sheetPr>
  <dimension ref="C1:W115"/>
  <sheetViews>
    <sheetView showGridLines="0" showRowColHeaders="0" rightToLeft="1" zoomScaleNormal="100" workbookViewId="0">
      <selection activeCell="C1" sqref="C1"/>
    </sheetView>
  </sheetViews>
  <sheetFormatPr defaultRowHeight="14.25" x14ac:dyDescent="0.2"/>
  <cols>
    <col min="1" max="1" width="23.375" customWidth="1"/>
    <col min="2" max="2" width="14.5" customWidth="1"/>
    <col min="3" max="3" width="3.25" style="2" customWidth="1"/>
    <col min="4" max="4" width="30.375" customWidth="1"/>
    <col min="5" max="5" width="15.625" customWidth="1"/>
    <col min="6" max="6" width="21.125" customWidth="1"/>
    <col min="7" max="7" width="3.5" customWidth="1"/>
    <col min="8" max="8" width="9.875" customWidth="1"/>
    <col min="9" max="9" width="13.125" customWidth="1"/>
    <col min="13" max="13" width="17.875" customWidth="1"/>
    <col min="16" max="21" width="0" hidden="1" customWidth="1"/>
  </cols>
  <sheetData>
    <row r="1" spans="3:23" ht="24.75" customHeight="1" x14ac:dyDescent="0.2">
      <c r="D1" s="2"/>
    </row>
    <row r="2" spans="3:23" ht="27" customHeight="1" x14ac:dyDescent="0.2">
      <c r="C2" s="123" t="s">
        <v>75</v>
      </c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</row>
    <row r="4" spans="3:23" s="10" customFormat="1" ht="29.25" x14ac:dyDescent="0.25">
      <c r="D4" s="105"/>
      <c r="E4"/>
      <c r="F4"/>
      <c r="G4"/>
      <c r="H4"/>
      <c r="I4" s="107"/>
      <c r="P4" s="10" t="s">
        <v>44</v>
      </c>
      <c r="S4">
        <v>1</v>
      </c>
      <c r="T4" t="s">
        <v>41</v>
      </c>
      <c r="U4" t="e">
        <f t="shared" ref="U4:U15" si="0">_xlfn.TRANSLATE(T4,"he",$Q$5)</f>
        <v>#N/A</v>
      </c>
    </row>
    <row r="5" spans="3:23" ht="25.5" customHeight="1" x14ac:dyDescent="0.35">
      <c r="C5" s="117" t="s">
        <v>77</v>
      </c>
      <c r="D5" s="99"/>
      <c r="P5">
        <f>K9</f>
        <v>0</v>
      </c>
      <c r="Q5" t="e">
        <f>VLOOKUP(P5,P9:Q19,2,0)</f>
        <v>#N/A</v>
      </c>
      <c r="S5">
        <v>2</v>
      </c>
      <c r="T5" t="s">
        <v>40</v>
      </c>
      <c r="U5" t="e">
        <f t="shared" si="0"/>
        <v>#N/A</v>
      </c>
    </row>
    <row r="6" spans="3:23" ht="15.75" customHeight="1" x14ac:dyDescent="0.25">
      <c r="C6"/>
      <c r="I6" s="9"/>
      <c r="S6">
        <v>3</v>
      </c>
      <c r="T6" t="s">
        <v>37</v>
      </c>
      <c r="U6" t="e">
        <f t="shared" si="0"/>
        <v>#N/A</v>
      </c>
    </row>
    <row r="7" spans="3:23" ht="15.75" customHeight="1" x14ac:dyDescent="0.25">
      <c r="C7" s="118" t="s">
        <v>76</v>
      </c>
      <c r="D7" s="119"/>
      <c r="E7" s="119"/>
      <c r="I7" s="1"/>
      <c r="P7" t="s">
        <v>43</v>
      </c>
      <c r="Q7" t="s">
        <v>42</v>
      </c>
      <c r="S7">
        <v>4</v>
      </c>
      <c r="T7" t="s">
        <v>34</v>
      </c>
      <c r="U7" t="e">
        <f t="shared" si="0"/>
        <v>#N/A</v>
      </c>
    </row>
    <row r="8" spans="3:23" ht="15.75" customHeight="1" x14ac:dyDescent="0.25">
      <c r="C8"/>
      <c r="I8" s="115" t="s">
        <v>72</v>
      </c>
      <c r="J8" s="116" t="s">
        <v>78</v>
      </c>
      <c r="K8" s="7"/>
      <c r="L8" s="7"/>
      <c r="S8">
        <v>5</v>
      </c>
      <c r="T8" t="s">
        <v>31</v>
      </c>
      <c r="U8" t="e">
        <f t="shared" si="0"/>
        <v>#N/A</v>
      </c>
    </row>
    <row r="9" spans="3:23" ht="15.75" customHeight="1" x14ac:dyDescent="0.25">
      <c r="C9" s="110" t="s">
        <v>72</v>
      </c>
      <c r="D9" s="111" t="s">
        <v>79</v>
      </c>
      <c r="I9" s="8"/>
      <c r="J9" s="7"/>
      <c r="K9" s="7"/>
      <c r="L9" s="7"/>
      <c r="P9" t="s">
        <v>39</v>
      </c>
      <c r="Q9" t="s">
        <v>38</v>
      </c>
      <c r="S9">
        <v>6</v>
      </c>
      <c r="T9" t="s">
        <v>28</v>
      </c>
      <c r="U9" t="e">
        <f t="shared" si="0"/>
        <v>#N/A</v>
      </c>
    </row>
    <row r="10" spans="3:23" ht="15.75" customHeight="1" x14ac:dyDescent="0.25">
      <c r="C10" s="110" t="s">
        <v>72</v>
      </c>
      <c r="D10" s="111" t="s">
        <v>80</v>
      </c>
      <c r="I10" s="8"/>
      <c r="J10" s="7"/>
      <c r="K10" s="7"/>
      <c r="L10" s="7"/>
      <c r="P10" t="s">
        <v>36</v>
      </c>
      <c r="Q10" t="s">
        <v>35</v>
      </c>
      <c r="S10">
        <v>7</v>
      </c>
      <c r="T10" t="s">
        <v>25</v>
      </c>
      <c r="U10" s="3" t="e">
        <f t="shared" si="0"/>
        <v>#N/A</v>
      </c>
    </row>
    <row r="11" spans="3:23" ht="15.75" customHeight="1" x14ac:dyDescent="0.25">
      <c r="C11" s="110" t="s">
        <v>72</v>
      </c>
      <c r="D11" s="111" t="s">
        <v>73</v>
      </c>
      <c r="I11" s="2"/>
      <c r="P11" t="s">
        <v>33</v>
      </c>
      <c r="Q11" t="s">
        <v>32</v>
      </c>
      <c r="S11">
        <v>8</v>
      </c>
      <c r="T11" t="s">
        <v>24</v>
      </c>
      <c r="U11" t="e">
        <f t="shared" si="0"/>
        <v>#N/A</v>
      </c>
    </row>
    <row r="12" spans="3:23" ht="15.75" customHeight="1" x14ac:dyDescent="0.25">
      <c r="C12" s="110" t="s">
        <v>72</v>
      </c>
      <c r="D12" s="112" t="s">
        <v>74</v>
      </c>
      <c r="P12" t="s">
        <v>30</v>
      </c>
      <c r="Q12" t="s">
        <v>29</v>
      </c>
      <c r="S12">
        <v>9</v>
      </c>
      <c r="T12" t="s">
        <v>21</v>
      </c>
      <c r="U12" t="e">
        <f t="shared" si="0"/>
        <v>#N/A</v>
      </c>
    </row>
    <row r="13" spans="3:23" ht="15.75" customHeight="1" x14ac:dyDescent="0.25">
      <c r="C13"/>
      <c r="I13" s="6"/>
      <c r="P13" t="s">
        <v>27</v>
      </c>
      <c r="Q13" t="s">
        <v>26</v>
      </c>
      <c r="S13">
        <v>10</v>
      </c>
      <c r="T13" t="s">
        <v>18</v>
      </c>
      <c r="U13" t="e">
        <f t="shared" si="0"/>
        <v>#N/A</v>
      </c>
    </row>
    <row r="14" spans="3:23" ht="15" x14ac:dyDescent="0.25">
      <c r="C14" s="109" t="s">
        <v>71</v>
      </c>
      <c r="I14" s="4"/>
      <c r="J14" s="7"/>
      <c r="K14" s="7"/>
      <c r="L14" s="7"/>
      <c r="N14" s="3"/>
      <c r="O14" s="3"/>
      <c r="P14" t="s">
        <v>23</v>
      </c>
      <c r="Q14" t="s">
        <v>22</v>
      </c>
      <c r="S14">
        <v>11</v>
      </c>
      <c r="T14" t="s">
        <v>15</v>
      </c>
      <c r="U14" t="e">
        <f t="shared" si="0"/>
        <v>#N/A</v>
      </c>
    </row>
    <row r="15" spans="3:23" x14ac:dyDescent="0.2">
      <c r="C15" s="1"/>
      <c r="G15" s="104"/>
      <c r="I15" s="2"/>
      <c r="P15" t="s">
        <v>23</v>
      </c>
      <c r="Q15" t="s">
        <v>22</v>
      </c>
      <c r="S15">
        <v>12</v>
      </c>
      <c r="T15" t="s">
        <v>12</v>
      </c>
      <c r="U15" t="e">
        <f t="shared" si="0"/>
        <v>#N/A</v>
      </c>
    </row>
    <row r="16" spans="3:23" ht="20.25" customHeight="1" x14ac:dyDescent="0.2">
      <c r="C16" s="1"/>
      <c r="I16" s="2"/>
      <c r="P16" t="s">
        <v>20</v>
      </c>
      <c r="Q16" t="s">
        <v>19</v>
      </c>
    </row>
    <row r="17" spans="3:20" ht="15" x14ac:dyDescent="0.25">
      <c r="I17" s="6"/>
      <c r="P17" t="s">
        <v>17</v>
      </c>
      <c r="Q17" t="s">
        <v>16</v>
      </c>
    </row>
    <row r="18" spans="3:20" x14ac:dyDescent="0.2">
      <c r="I18" s="2"/>
      <c r="P18" t="s">
        <v>14</v>
      </c>
      <c r="Q18" t="s">
        <v>13</v>
      </c>
      <c r="S18" t="e">
        <f t="shared" ref="S18:S25" si="1">_xlfn.TRANSLATE(T18,"he",$Q$5)</f>
        <v>#N/A</v>
      </c>
      <c r="T18" t="s">
        <v>9</v>
      </c>
    </row>
    <row r="19" spans="3:20" ht="21.75" x14ac:dyDescent="0.3">
      <c r="I19" s="5"/>
      <c r="P19" t="s">
        <v>11</v>
      </c>
      <c r="Q19" t="s">
        <v>10</v>
      </c>
      <c r="S19" t="e">
        <f t="shared" si="1"/>
        <v>#N/A</v>
      </c>
      <c r="T19" t="s">
        <v>8</v>
      </c>
    </row>
    <row r="20" spans="3:20" x14ac:dyDescent="0.2">
      <c r="S20" t="e">
        <f t="shared" si="1"/>
        <v>#N/A</v>
      </c>
      <c r="T20" t="s">
        <v>7</v>
      </c>
    </row>
    <row r="21" spans="3:20" x14ac:dyDescent="0.2">
      <c r="I21" s="2"/>
      <c r="S21" t="e">
        <f t="shared" si="1"/>
        <v>#N/A</v>
      </c>
      <c r="T21" t="s">
        <v>6</v>
      </c>
    </row>
    <row r="22" spans="3:20" x14ac:dyDescent="0.2">
      <c r="I22" s="2"/>
      <c r="P22" t="s">
        <v>50</v>
      </c>
      <c r="Q22" cm="1">
        <f t="array" aca="1" ref="Q22:Q26" ca="1">_xlfn.SEQUENCE(5,1,YEAR(TODAY()))</f>
        <v>2026</v>
      </c>
      <c r="S22" t="e">
        <f t="shared" si="1"/>
        <v>#N/A</v>
      </c>
      <c r="T22" t="s">
        <v>5</v>
      </c>
    </row>
    <row r="23" spans="3:20" x14ac:dyDescent="0.2">
      <c r="I23" s="4"/>
      <c r="Q23">
        <f ca="1"/>
        <v>2027</v>
      </c>
      <c r="S23" t="e">
        <f t="shared" si="1"/>
        <v>#N/A</v>
      </c>
      <c r="T23" t="s">
        <v>4</v>
      </c>
    </row>
    <row r="24" spans="3:20" x14ac:dyDescent="0.2">
      <c r="I24" s="1"/>
      <c r="Q24">
        <f ca="1"/>
        <v>2028</v>
      </c>
      <c r="S24" t="e">
        <f t="shared" si="1"/>
        <v>#N/A</v>
      </c>
      <c r="T24" t="s">
        <v>3</v>
      </c>
    </row>
    <row r="25" spans="3:20" x14ac:dyDescent="0.2">
      <c r="C25" s="113" t="s">
        <v>69</v>
      </c>
      <c r="D25" s="114"/>
      <c r="E25" s="114"/>
      <c r="I25" s="1"/>
      <c r="Q25">
        <f ca="1"/>
        <v>2029</v>
      </c>
      <c r="S25" t="e">
        <f t="shared" si="1"/>
        <v>#N/A</v>
      </c>
      <c r="T25" t="s">
        <v>2</v>
      </c>
    </row>
    <row r="26" spans="3:20" x14ac:dyDescent="0.2">
      <c r="Q26">
        <f ca="1"/>
        <v>2030</v>
      </c>
    </row>
    <row r="30" spans="3:20" x14ac:dyDescent="0.2">
      <c r="C30" s="1"/>
    </row>
    <row r="32" spans="3:20" ht="15" x14ac:dyDescent="0.25">
      <c r="C32" s="108"/>
      <c r="D32" s="106"/>
      <c r="E32" s="106"/>
      <c r="F32" s="106"/>
    </row>
    <row r="33" spans="3:9" ht="15" x14ac:dyDescent="0.25">
      <c r="D33" s="96"/>
    </row>
    <row r="34" spans="3:9" ht="15" x14ac:dyDescent="0.25">
      <c r="D34" s="97"/>
    </row>
    <row r="35" spans="3:9" ht="15" x14ac:dyDescent="0.25">
      <c r="D35" s="97"/>
    </row>
    <row r="36" spans="3:9" ht="15" x14ac:dyDescent="0.25">
      <c r="D36" s="96"/>
    </row>
    <row r="37" spans="3:9" ht="15" x14ac:dyDescent="0.25">
      <c r="D37" s="98"/>
    </row>
    <row r="39" spans="3:9" ht="15" x14ac:dyDescent="0.25">
      <c r="C39" s="99"/>
      <c r="D39" s="100"/>
      <c r="E39" s="7"/>
      <c r="F39" s="7"/>
    </row>
    <row r="41" spans="3:9" ht="15" x14ac:dyDescent="0.25">
      <c r="C41" s="101"/>
      <c r="D41" s="102"/>
      <c r="E41" s="103"/>
      <c r="G41" s="3"/>
      <c r="H41" s="3"/>
      <c r="I41" s="3"/>
    </row>
    <row r="42" spans="3:9" x14ac:dyDescent="0.2">
      <c r="G42" s="3"/>
      <c r="H42" s="3"/>
      <c r="I42" s="3"/>
    </row>
    <row r="43" spans="3:9" x14ac:dyDescent="0.2">
      <c r="C43"/>
      <c r="G43" s="3"/>
      <c r="H43" s="3"/>
      <c r="I43" s="3"/>
    </row>
    <row r="44" spans="3:9" x14ac:dyDescent="0.2">
      <c r="C44"/>
      <c r="G44" s="3"/>
      <c r="H44" s="3"/>
      <c r="I44" s="3"/>
    </row>
    <row r="45" spans="3:9" x14ac:dyDescent="0.2">
      <c r="C45"/>
      <c r="G45" s="3"/>
      <c r="H45" s="3"/>
      <c r="I45" s="3"/>
    </row>
    <row r="46" spans="3:9" x14ac:dyDescent="0.2">
      <c r="C46"/>
      <c r="G46" s="3"/>
      <c r="H46" s="3"/>
      <c r="I46" s="3"/>
    </row>
    <row r="47" spans="3:9" x14ac:dyDescent="0.2">
      <c r="C47"/>
      <c r="G47" s="3"/>
      <c r="H47" s="3"/>
      <c r="I47" s="3"/>
    </row>
    <row r="48" spans="3:9" x14ac:dyDescent="0.2">
      <c r="C48"/>
      <c r="G48" s="3"/>
      <c r="H48" s="3"/>
      <c r="I48" s="3"/>
    </row>
    <row r="49" spans="7:9" customFormat="1" x14ac:dyDescent="0.2">
      <c r="G49" s="3"/>
      <c r="H49" s="3"/>
      <c r="I49" s="3"/>
    </row>
    <row r="50" spans="7:9" customFormat="1" x14ac:dyDescent="0.2">
      <c r="G50" s="3"/>
      <c r="H50" s="3"/>
      <c r="I50" s="3"/>
    </row>
    <row r="51" spans="7:9" customFormat="1" x14ac:dyDescent="0.2">
      <c r="G51" s="3"/>
      <c r="H51" s="3"/>
      <c r="I51" s="3"/>
    </row>
    <row r="52" spans="7:9" customFormat="1" x14ac:dyDescent="0.2">
      <c r="G52" s="3"/>
      <c r="H52" s="3"/>
      <c r="I52" s="3"/>
    </row>
    <row r="53" spans="7:9" customFormat="1" x14ac:dyDescent="0.2">
      <c r="G53" s="3"/>
      <c r="H53" s="3"/>
      <c r="I53" s="3"/>
    </row>
    <row r="54" spans="7:9" customFormat="1" x14ac:dyDescent="0.2">
      <c r="G54" s="3"/>
      <c r="H54" s="3"/>
      <c r="I54" s="3"/>
    </row>
    <row r="55" spans="7:9" customFormat="1" x14ac:dyDescent="0.2">
      <c r="G55" s="3"/>
      <c r="H55" s="3"/>
      <c r="I55" s="3"/>
    </row>
    <row r="56" spans="7:9" customFormat="1" x14ac:dyDescent="0.2">
      <c r="G56" s="3"/>
      <c r="H56" s="3"/>
      <c r="I56" s="3"/>
    </row>
    <row r="57" spans="7:9" customFormat="1" x14ac:dyDescent="0.2">
      <c r="G57" s="3"/>
      <c r="H57" s="3"/>
      <c r="I57" s="3"/>
    </row>
    <row r="58" spans="7:9" customFormat="1" x14ac:dyDescent="0.2">
      <c r="G58" s="3"/>
      <c r="H58" s="3"/>
      <c r="I58" s="3"/>
    </row>
    <row r="59" spans="7:9" customFormat="1" x14ac:dyDescent="0.2">
      <c r="G59" s="3"/>
      <c r="H59" s="3"/>
      <c r="I59" s="3"/>
    </row>
    <row r="60" spans="7:9" customFormat="1" x14ac:dyDescent="0.2">
      <c r="G60" s="3"/>
      <c r="H60" s="3"/>
      <c r="I60" s="3"/>
    </row>
    <row r="61" spans="7:9" customFormat="1" x14ac:dyDescent="0.2">
      <c r="G61" s="3"/>
      <c r="H61" s="3"/>
      <c r="I61" s="3"/>
    </row>
    <row r="62" spans="7:9" customFormat="1" x14ac:dyDescent="0.2">
      <c r="G62" s="3"/>
      <c r="H62" s="3"/>
      <c r="I62" s="3"/>
    </row>
    <row r="63" spans="7:9" customFormat="1" x14ac:dyDescent="0.2">
      <c r="G63" s="3"/>
      <c r="H63" s="3"/>
      <c r="I63" s="3"/>
    </row>
    <row r="64" spans="7:9" customFormat="1" x14ac:dyDescent="0.2">
      <c r="G64" s="3"/>
      <c r="H64" s="3"/>
      <c r="I64" s="3"/>
    </row>
    <row r="65" spans="7:9" customFormat="1" x14ac:dyDescent="0.2">
      <c r="G65" s="3"/>
      <c r="H65" s="3"/>
      <c r="I65" s="3"/>
    </row>
    <row r="66" spans="7:9" customFormat="1" x14ac:dyDescent="0.2">
      <c r="G66" s="3"/>
      <c r="H66" s="3"/>
      <c r="I66" s="3"/>
    </row>
    <row r="67" spans="7:9" customFormat="1" x14ac:dyDescent="0.2">
      <c r="G67" s="3"/>
      <c r="H67" s="3"/>
      <c r="I67" s="3"/>
    </row>
    <row r="68" spans="7:9" customFormat="1" x14ac:dyDescent="0.2">
      <c r="G68" s="3"/>
      <c r="H68" s="3"/>
      <c r="I68" s="3"/>
    </row>
    <row r="69" spans="7:9" customFormat="1" x14ac:dyDescent="0.2">
      <c r="G69" s="3"/>
      <c r="H69" s="3"/>
      <c r="I69" s="3"/>
    </row>
    <row r="70" spans="7:9" customFormat="1" x14ac:dyDescent="0.2">
      <c r="G70" s="3"/>
      <c r="H70" s="3"/>
      <c r="I70" s="3"/>
    </row>
    <row r="71" spans="7:9" customFormat="1" x14ac:dyDescent="0.2">
      <c r="G71" s="3"/>
      <c r="H71" s="3"/>
      <c r="I71" s="3"/>
    </row>
    <row r="72" spans="7:9" customFormat="1" x14ac:dyDescent="0.2">
      <c r="G72" s="3"/>
      <c r="H72" s="3"/>
      <c r="I72" s="3"/>
    </row>
    <row r="73" spans="7:9" customFormat="1" x14ac:dyDescent="0.2">
      <c r="G73" s="3"/>
      <c r="H73" s="3"/>
      <c r="I73" s="3"/>
    </row>
    <row r="74" spans="7:9" customFormat="1" x14ac:dyDescent="0.2">
      <c r="G74" s="3"/>
      <c r="H74" s="3"/>
      <c r="I74" s="3"/>
    </row>
    <row r="75" spans="7:9" customFormat="1" x14ac:dyDescent="0.2">
      <c r="G75" s="3"/>
      <c r="H75" s="3"/>
      <c r="I75" s="3"/>
    </row>
    <row r="76" spans="7:9" customFormat="1" x14ac:dyDescent="0.2">
      <c r="G76" s="3"/>
      <c r="H76" s="3"/>
      <c r="I76" s="3"/>
    </row>
    <row r="77" spans="7:9" customFormat="1" x14ac:dyDescent="0.2">
      <c r="G77" s="3"/>
      <c r="H77" s="3"/>
      <c r="I77" s="3"/>
    </row>
    <row r="78" spans="7:9" customFormat="1" x14ac:dyDescent="0.2">
      <c r="G78" s="3"/>
      <c r="H78" s="3"/>
      <c r="I78" s="3"/>
    </row>
    <row r="79" spans="7:9" customFormat="1" x14ac:dyDescent="0.2">
      <c r="G79" s="3"/>
    </row>
    <row r="80" spans="7:9" customFormat="1" x14ac:dyDescent="0.2"/>
    <row r="81" customFormat="1" x14ac:dyDescent="0.2"/>
    <row r="82" customFormat="1" x14ac:dyDescent="0.2"/>
    <row r="83" customForma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  <row r="89" customFormat="1" x14ac:dyDescent="0.2"/>
    <row r="90" customFormat="1" x14ac:dyDescent="0.2"/>
    <row r="91" customFormat="1" x14ac:dyDescent="0.2"/>
    <row r="92" customFormat="1" x14ac:dyDescent="0.2"/>
    <row r="93" customFormat="1" x14ac:dyDescent="0.2"/>
    <row r="94" customFormat="1" x14ac:dyDescent="0.2"/>
    <row r="95" customFormat="1" x14ac:dyDescent="0.2"/>
    <row r="96" customFormat="1" x14ac:dyDescent="0.2"/>
    <row r="97" customFormat="1" x14ac:dyDescent="0.2"/>
    <row r="98" customFormat="1" x14ac:dyDescent="0.2"/>
    <row r="99" customFormat="1" x14ac:dyDescent="0.2"/>
    <row r="100" customFormat="1" x14ac:dyDescent="0.2"/>
    <row r="101" customFormat="1" x14ac:dyDescent="0.2"/>
    <row r="102" customFormat="1" x14ac:dyDescent="0.2"/>
    <row r="103" customFormat="1" x14ac:dyDescent="0.2"/>
    <row r="104" customFormat="1" x14ac:dyDescent="0.2"/>
    <row r="105" customFormat="1" x14ac:dyDescent="0.2"/>
    <row r="106" customFormat="1" x14ac:dyDescent="0.2"/>
    <row r="107" customFormat="1" x14ac:dyDescent="0.2"/>
    <row r="108" customFormat="1" x14ac:dyDescent="0.2"/>
    <row r="109" customFormat="1" x14ac:dyDescent="0.2"/>
    <row r="110" customFormat="1" x14ac:dyDescent="0.2"/>
    <row r="111" customFormat="1" x14ac:dyDescent="0.2"/>
    <row r="112" customFormat="1" x14ac:dyDescent="0.2"/>
    <row r="113" spans="3:3" x14ac:dyDescent="0.2">
      <c r="C113"/>
    </row>
    <row r="114" spans="3:3" x14ac:dyDescent="0.2">
      <c r="C114"/>
    </row>
    <row r="115" spans="3:3" x14ac:dyDescent="0.2">
      <c r="C115"/>
    </row>
  </sheetData>
  <sheetProtection algorithmName="SHA-512" hashValue="icse5ZToEsO21cVs6HtamFq+ng474D/0cjDAcBF89LWM3ErJmTODFhsF6eUbtXPQuvqLQ51NgPVmj6oTjl1sTA==" saltValue="xyM01WnCpNB+HChZVF90xA==" spinCount="100000" sheet="1" objects="1" scenarios="1"/>
  <mergeCells count="1">
    <mergeCell ref="C2:W2"/>
  </mergeCells>
  <dataValidations disablePrompts="1" count="1">
    <dataValidation type="list" allowBlank="1" showInputMessage="1" showErrorMessage="1" sqref="K9" xr:uid="{F7398EB6-9485-4711-8732-3A13BDD82F69}">
      <formula1>$P$9:$P$19</formula1>
    </dataValidation>
  </dataValidations>
  <pageMargins left="0.7" right="0.7" top="0.75" bottom="0.75" header="0.3" footer="0.3"/>
  <pageSetup paperSize="9" scale="64" orientation="portrait" r:id="rId1"/>
  <colBreaks count="1" manualBreakCount="1">
    <brk id="7" max="1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</vt:i4>
      </vt:variant>
      <vt:variant>
        <vt:lpstr>טווחים בעלי שם</vt:lpstr>
      </vt:variant>
      <vt:variant>
        <vt:i4>2</vt:i4>
      </vt:variant>
    </vt:vector>
  </HeadingPairs>
  <TitlesOfParts>
    <vt:vector size="5" baseType="lpstr">
      <vt:lpstr>הגדרות</vt:lpstr>
      <vt:lpstr>גליון שעות</vt:lpstr>
      <vt:lpstr>אודות</vt:lpstr>
      <vt:lpstr>אודות!Today</vt:lpstr>
      <vt:lpstr>'גליון שעות'!WPrint_Area_W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Roy Farhan</dc:creator>
  <cp:lastModifiedBy>Roy Farhan</cp:lastModifiedBy>
  <cp:lastPrinted>2026-06-25T16:11:07Z</cp:lastPrinted>
  <dcterms:created xsi:type="dcterms:W3CDTF">2025-05-17T12:53:05Z</dcterms:created>
  <dcterms:modified xsi:type="dcterms:W3CDTF">2026-07-13T07:34:06Z</dcterms:modified>
</cp:coreProperties>
</file>