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9ad3f2cd1b63d5/שולחן העבודה/פרוייקטים באקסל/שיווק/אקסלים לדוגמא/אתר/"/>
    </mc:Choice>
  </mc:AlternateContent>
  <xr:revisionPtr revIDLastSave="87" documentId="8_{1B1A3D3C-D5C0-4BCA-870A-BD9FB2FB4CE6}" xr6:coauthVersionLast="47" xr6:coauthVersionMax="47" xr10:uidLastSave="{E66823FB-85C4-4A9E-81EA-2C98CCEB4CCE}"/>
  <workbookProtection workbookAlgorithmName="SHA-512" workbookHashValue="uPHReBXCHwtVrwpjons58LliX7dFWN0EdDZR2IBOkdH5fFJ0gFGDPnT/vafiEpwIfV5sCqSaUZGa2pb6mZB7FQ==" workbookSaltValue="DNmWRvdD3y2kg+sC75jCkg==" workbookSpinCount="100000" lockStructure="1"/>
  <bookViews>
    <workbookView xWindow="390" yWindow="120" windowWidth="28320" windowHeight="15360" xr2:uid="{00000000-000D-0000-FFFF-FFFF00000000}"/>
  </bookViews>
  <sheets>
    <sheet name="גליון משימות" sheetId="11" r:id="rId1"/>
    <sheet name="אודות" sheetId="12" r:id="rId2"/>
  </sheets>
  <definedNames>
    <definedName name="_xlnm._FilterDatabase" localSheetId="1" hidden="1">אודות!$P$7:$Q$19</definedName>
    <definedName name="task_end" localSheetId="0">'גליון משימות'!$I1</definedName>
    <definedName name="task_progress" localSheetId="0">'גליון משימות'!$F1</definedName>
    <definedName name="task_start" localSheetId="0">'גליון משימות'!$H1</definedName>
    <definedName name="today" localSheetId="0">'גליון משימות'!$H$3</definedName>
    <definedName name="valuevx">42.314159</definedName>
    <definedName name="_xlnm.Print_Area" localSheetId="0">'גליון משימות'!$1:$41</definedName>
    <definedName name="_xlnm.Print_Titles" localSheetId="0">'גליון משימות'!$4:$6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1" l="1"/>
  <c r="E15" i="11"/>
  <c r="P5" i="12"/>
  <c r="Q5" i="12" s="1"/>
  <c r="Q22" i="12" a="1"/>
  <c r="Q22" i="12" s="1"/>
  <c r="S24" i="12"/>
  <c r="S25" i="12"/>
  <c r="U6" i="12"/>
  <c r="U7" i="12"/>
  <c r="U5" i="12"/>
  <c r="U8" i="12"/>
  <c r="U9" i="12"/>
  <c r="U13" i="12"/>
  <c r="U14" i="12"/>
  <c r="U15" i="12"/>
  <c r="S18" i="12"/>
  <c r="S19" i="12"/>
  <c r="S20" i="12"/>
  <c r="S21" i="12"/>
  <c r="U4" i="12"/>
  <c r="U12" i="12"/>
  <c r="U11" i="12"/>
  <c r="U10" i="12"/>
  <c r="S23" i="12"/>
  <c r="S22" i="12"/>
  <c r="H3" i="11" l="1"/>
  <c r="H27" i="11" s="1"/>
  <c r="F37" i="11"/>
  <c r="F36" i="11"/>
  <c r="F35" i="11"/>
  <c r="F34" i="11"/>
  <c r="F33" i="11"/>
  <c r="F31" i="11"/>
  <c r="F30" i="11"/>
  <c r="F29" i="11"/>
  <c r="F28" i="11"/>
  <c r="F25" i="11"/>
  <c r="F24" i="11"/>
  <c r="F23" i="11"/>
  <c r="F22" i="11"/>
  <c r="F21" i="11"/>
  <c r="F19" i="11"/>
  <c r="F18" i="11"/>
  <c r="F16" i="11"/>
  <c r="F13" i="11"/>
  <c r="F12" i="11"/>
  <c r="H9" i="11" l="1"/>
  <c r="I9" i="11" s="1"/>
  <c r="H4" i="11"/>
  <c r="H17" i="11"/>
  <c r="E17" i="11" s="1"/>
  <c r="H18" i="11"/>
  <c r="H19" i="11"/>
  <c r="I19" i="11" s="1"/>
  <c r="H15" i="11"/>
  <c r="I15" i="11" s="1"/>
  <c r="H16" i="11"/>
  <c r="H11" i="11"/>
  <c r="H12" i="11"/>
  <c r="H13" i="11"/>
  <c r="H10" i="11"/>
  <c r="I10" i="11" s="1"/>
  <c r="E10" i="11" s="1"/>
  <c r="E9" i="11" l="1"/>
  <c r="I16" i="11"/>
  <c r="E16" i="11" s="1"/>
  <c r="I18" i="11"/>
  <c r="E18" i="11" s="1"/>
  <c r="I17" i="11"/>
  <c r="I13" i="11"/>
  <c r="E13" i="11" s="1"/>
  <c r="I11" i="11"/>
  <c r="E11" i="11" s="1"/>
  <c r="I12" i="11"/>
  <c r="E12" i="11" s="1"/>
  <c r="H36" i="11"/>
  <c r="E36" i="11" s="1"/>
  <c r="H37" i="11"/>
  <c r="E37" i="11" s="1"/>
  <c r="H21" i="11"/>
  <c r="E21" i="11" s="1"/>
  <c r="H22" i="11"/>
  <c r="E22" i="11" s="1"/>
  <c r="H23" i="11"/>
  <c r="E23" i="11" s="1"/>
  <c r="H24" i="11"/>
  <c r="E24" i="11" s="1"/>
  <c r="H25" i="11"/>
  <c r="E25" i="11" s="1"/>
  <c r="H28" i="11"/>
  <c r="E28" i="11" s="1"/>
  <c r="H29" i="11"/>
  <c r="E29" i="11" s="1"/>
  <c r="H30" i="11"/>
  <c r="E30" i="11" s="1"/>
  <c r="H31" i="11"/>
  <c r="E31" i="11" s="1"/>
  <c r="H33" i="11"/>
  <c r="E33" i="11" s="1"/>
  <c r="H34" i="11"/>
  <c r="E34" i="11" s="1"/>
  <c r="H35" i="11"/>
  <c r="E35" i="11" s="1"/>
  <c r="J38" i="11"/>
  <c r="J41" i="11"/>
  <c r="J40" i="11"/>
  <c r="J39" i="11"/>
  <c r="J32" i="11"/>
  <c r="J26" i="11"/>
  <c r="J20" i="11"/>
  <c r="J14" i="11"/>
  <c r="J8" i="11"/>
  <c r="J7" i="11"/>
  <c r="G12" i="11" l="1"/>
  <c r="G9" i="11"/>
  <c r="F9" i="11" s="1"/>
  <c r="I36" i="11"/>
  <c r="G36" i="11" s="1"/>
  <c r="I35" i="11"/>
  <c r="G35" i="11" s="1"/>
  <c r="I33" i="11"/>
  <c r="G33" i="11" s="1"/>
  <c r="I31" i="11"/>
  <c r="G31" i="11" s="1"/>
  <c r="I30" i="11"/>
  <c r="G30" i="11" s="1"/>
  <c r="I29" i="11"/>
  <c r="G29" i="11" s="1"/>
  <c r="I28" i="11"/>
  <c r="G28" i="11" s="1"/>
  <c r="I27" i="11"/>
  <c r="G27" i="11" s="1"/>
  <c r="F27" i="11" s="1"/>
  <c r="I25" i="11"/>
  <c r="G25" i="11" s="1"/>
  <c r="I24" i="11"/>
  <c r="G24" i="11" s="1"/>
  <c r="I23" i="11"/>
  <c r="G23" i="11" s="1"/>
  <c r="I22" i="11"/>
  <c r="G22" i="11" s="1"/>
  <c r="I21" i="11"/>
  <c r="G21" i="11" s="1"/>
  <c r="G19" i="11"/>
  <c r="G18" i="11"/>
  <c r="G17" i="11"/>
  <c r="F17" i="11" s="1"/>
  <c r="G16" i="11"/>
  <c r="G15" i="11"/>
  <c r="F15" i="11" s="1"/>
  <c r="I37" i="11"/>
  <c r="G37" i="11" s="1"/>
  <c r="I34" i="11"/>
  <c r="G34" i="11" s="1"/>
  <c r="G11" i="11"/>
  <c r="F11" i="11" s="1"/>
  <c r="G10" i="11"/>
  <c r="F10" i="11" s="1"/>
  <c r="G13" i="11"/>
  <c r="J9" i="11"/>
  <c r="K5" i="11"/>
  <c r="K6" i="11" s="1"/>
  <c r="E27" i="11" l="1"/>
  <c r="J11" i="11"/>
  <c r="J10" i="11"/>
  <c r="L5" i="11"/>
  <c r="L6" i="11" s="1"/>
  <c r="K4" i="11"/>
  <c r="C1" i="11" s="1"/>
  <c r="J12" i="11" l="1"/>
  <c r="M5" i="11"/>
  <c r="M6" i="11" s="1"/>
  <c r="J15" i="11" l="1"/>
  <c r="J13" i="11"/>
  <c r="N5" i="11"/>
  <c r="N6" i="11" s="1"/>
  <c r="J16" i="11" l="1"/>
  <c r="O5" i="11"/>
  <c r="O6" i="11" s="1"/>
  <c r="J17" i="11" l="1"/>
  <c r="P5" i="11"/>
  <c r="P6" i="11" s="1"/>
  <c r="J18" i="11" l="1"/>
  <c r="Q5" i="11"/>
  <c r="Q6" i="11" s="1"/>
  <c r="J19" i="11" l="1"/>
  <c r="R5" i="11"/>
  <c r="R6" i="11" s="1"/>
  <c r="J21" i="11" l="1"/>
  <c r="R4" i="11"/>
  <c r="S5" i="11"/>
  <c r="S6" i="11" s="1"/>
  <c r="J22" i="11" l="1"/>
  <c r="T5" i="11"/>
  <c r="T6" i="11" s="1"/>
  <c r="J23" i="11" l="1"/>
  <c r="U5" i="11"/>
  <c r="U6" i="11" s="1"/>
  <c r="J24" i="11" l="1"/>
  <c r="V5" i="11"/>
  <c r="V6" i="11" s="1"/>
  <c r="J25" i="11" l="1"/>
  <c r="W5" i="11"/>
  <c r="W6" i="11" s="1"/>
  <c r="J27" i="11" l="1"/>
  <c r="X5" i="11"/>
  <c r="X6" i="11" s="1"/>
  <c r="J28" i="11" l="1"/>
  <c r="Y5" i="11"/>
  <c r="Y6" i="11" s="1"/>
  <c r="J29" i="11" l="1"/>
  <c r="Y4" i="11"/>
  <c r="Z5" i="11"/>
  <c r="Z6" i="11" s="1"/>
  <c r="J30" i="11" l="1"/>
  <c r="AA5" i="11"/>
  <c r="AA6" i="11" s="1"/>
  <c r="J31" i="11" l="1"/>
  <c r="AB5" i="11"/>
  <c r="AB6" i="11" s="1"/>
  <c r="J33" i="11" l="1"/>
  <c r="AC5" i="11"/>
  <c r="AC6" i="11" s="1"/>
  <c r="J34" i="11" l="1"/>
  <c r="AD5" i="11"/>
  <c r="AD6" i="11" s="1"/>
  <c r="J35" i="11" l="1"/>
  <c r="AE5" i="11"/>
  <c r="AE6" i="11" s="1"/>
  <c r="J36" i="11" l="1"/>
  <c r="AF5" i="11"/>
  <c r="AF6" i="11" s="1"/>
  <c r="J37" i="11" l="1"/>
  <c r="AG5" i="11"/>
  <c r="AG6" i="11" s="1"/>
  <c r="AF4" i="11"/>
  <c r="AH5" i="11" l="1"/>
  <c r="AH6" i="11" s="1"/>
  <c r="AI5" i="11" l="1"/>
  <c r="AI6" i="11" s="1"/>
  <c r="AJ5" i="11" l="1"/>
  <c r="AJ6" i="11" s="1"/>
  <c r="AK5" i="11" l="1"/>
  <c r="AK6" i="11" s="1"/>
  <c r="AL5" i="11" l="1"/>
  <c r="AL6" i="11" s="1"/>
  <c r="AM5" i="11" l="1"/>
  <c r="AM6" i="11" s="1"/>
  <c r="AN5" i="11" l="1"/>
  <c r="AN6" i="11" s="1"/>
  <c r="AM4" i="11"/>
  <c r="AO5" i="11" l="1"/>
  <c r="AO6" i="11" s="1"/>
  <c r="AP5" i="11" l="1"/>
  <c r="AP6" i="11" s="1"/>
  <c r="AQ5" i="11" l="1"/>
  <c r="AQ6" i="11" s="1"/>
  <c r="AR5" i="11" l="1"/>
  <c r="AR6" i="11" s="1"/>
  <c r="AS5" i="11" l="1"/>
  <c r="AS6" i="11" s="1"/>
  <c r="AT5" i="11" l="1"/>
  <c r="AT6" i="11" s="1"/>
  <c r="AU5" i="11" l="1"/>
  <c r="AU6" i="11" s="1"/>
  <c r="AT4" i="11"/>
  <c r="AV5" i="11" l="1"/>
  <c r="AV6" i="11" s="1"/>
  <c r="AW5" i="11" l="1"/>
  <c r="AW6" i="11" s="1"/>
  <c r="AX5" i="11" l="1"/>
  <c r="AX6" i="11" s="1"/>
  <c r="AY5" i="11" l="1"/>
  <c r="AY6" i="11" s="1"/>
  <c r="AZ5" i="11" l="1"/>
  <c r="AZ6" i="11" s="1"/>
  <c r="BA5" i="11" l="1"/>
  <c r="BA6" i="11" s="1"/>
  <c r="BB5" i="11" l="1"/>
  <c r="BB6" i="11" s="1"/>
  <c r="BA4" i="11"/>
  <c r="BC5" i="11" l="1"/>
  <c r="BC6" i="11" s="1"/>
  <c r="BD5" i="11" l="1"/>
  <c r="BD6" i="11" s="1"/>
  <c r="BE5" i="11" l="1"/>
  <c r="BE6" i="11" s="1"/>
  <c r="BF5" i="11" l="1"/>
  <c r="BF6" i="11" s="1"/>
  <c r="BG5" i="11" l="1"/>
  <c r="BG6" i="11" s="1"/>
  <c r="BH5" i="11" l="1"/>
  <c r="BH6" i="11" s="1"/>
  <c r="BI5" i="11" l="1"/>
  <c r="BI6" i="11" s="1"/>
  <c r="BH4" i="11"/>
  <c r="BJ5" i="11" l="1"/>
  <c r="BJ6" i="11" s="1"/>
  <c r="BK5" i="11" l="1"/>
  <c r="BK6" i="11" s="1"/>
  <c r="BL5" i="11" l="1"/>
  <c r="BL6" i="11" s="1"/>
  <c r="BM5" i="11" l="1"/>
  <c r="BM6" i="11" s="1"/>
  <c r="BN5" i="11" l="1"/>
  <c r="BN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Vertex42.com Templates</author>
  </authors>
  <commentList>
    <comment ref="J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DAYS:</t>
        </r>
        <r>
          <rPr>
            <sz val="9"/>
            <color indexed="81"/>
            <rFont val="Tahoma"/>
            <family val="2"/>
          </rPr>
          <t xml:space="preserve">
This column calculates the duration of the task in calendar days. The duration includes both the Start and End dates.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<sst xmlns="http://schemas.openxmlformats.org/spreadsheetml/2006/main" count="134" uniqueCount="89">
  <si>
    <t>משימה 2</t>
  </si>
  <si>
    <t>משימה 3</t>
  </si>
  <si>
    <t>משימה 4</t>
  </si>
  <si>
    <t>פרוייקטים</t>
  </si>
  <si>
    <t>תאריך התחלה</t>
  </si>
  <si>
    <t>היום:</t>
  </si>
  <si>
    <t>הצגת שבוע</t>
  </si>
  <si>
    <t>משימה 1</t>
  </si>
  <si>
    <t>משימה 5</t>
  </si>
  <si>
    <t>נושא  1</t>
  </si>
  <si>
    <t>נושא  2</t>
  </si>
  <si>
    <t>נושא  3</t>
  </si>
  <si>
    <t>נושא  4</t>
  </si>
  <si>
    <t>נושא  5</t>
  </si>
  <si>
    <t>משימה</t>
  </si>
  <si>
    <t>סטאטוס ?</t>
  </si>
  <si>
    <t>טרם החל</t>
  </si>
  <si>
    <t>בתהליך</t>
  </si>
  <si>
    <t>הושלם</t>
  </si>
  <si>
    <t>תאריך סיום</t>
  </si>
  <si>
    <t>התקדמות</t>
  </si>
  <si>
    <t>התקדמות לפי ימים</t>
  </si>
  <si>
    <t xml:space="preserve">אחראי / מחלקה </t>
  </si>
  <si>
    <t>אלון</t>
  </si>
  <si>
    <t>רועי</t>
  </si>
  <si>
    <t>מיקה</t>
  </si>
  <si>
    <t>אתי</t>
  </si>
  <si>
    <t>דורון</t>
  </si>
  <si>
    <t>צוות שיווק</t>
  </si>
  <si>
    <t>צוות מכירות 2</t>
  </si>
  <si>
    <t>לוגיסטיקה</t>
  </si>
  <si>
    <t>משאבי אנוש</t>
  </si>
  <si>
    <t>כספים</t>
  </si>
  <si>
    <t>מס' ימים</t>
  </si>
  <si>
    <t>שבת</t>
  </si>
  <si>
    <t>יום שישי</t>
  </si>
  <si>
    <t>יום חמישי</t>
  </si>
  <si>
    <t>יום רביעי</t>
  </si>
  <si>
    <t>שנה</t>
  </si>
  <si>
    <t>יום שלישי</t>
  </si>
  <si>
    <t>יום שני</t>
  </si>
  <si>
    <t>יום ראשון</t>
  </si>
  <si>
    <t>th</t>
  </si>
  <si>
    <t>תאילנדית</t>
  </si>
  <si>
    <t>🌐</t>
  </si>
  <si>
    <t>יום</t>
  </si>
  <si>
    <t>ru</t>
  </si>
  <si>
    <t>רוסית</t>
  </si>
  <si>
    <t>ro</t>
  </si>
  <si>
    <t>רומנית</t>
  </si>
  <si>
    <t xml:space="preserve"> רוצים לראות מה עוד אפשר לעשות עם אקסל לעסק ?</t>
  </si>
  <si>
    <t>fr</t>
  </si>
  <si>
    <t>צרפתית</t>
  </si>
  <si>
    <t>דצמבר</t>
  </si>
  <si>
    <t>ar</t>
  </si>
  <si>
    <t>ערבית</t>
  </si>
  <si>
    <t>נובמבר</t>
  </si>
  <si>
    <t>אוקטובר</t>
  </si>
  <si>
    <t>zh-chs</t>
  </si>
  <si>
    <t>סינית</t>
  </si>
  <si>
    <t>אהבתם את האקסל ?  אשמח לדעת  !  בכל זאת השקענו :)</t>
  </si>
  <si>
    <t>ספטמבר</t>
  </si>
  <si>
    <t>ti*</t>
  </si>
  <si>
    <t>טיגרינית</t>
  </si>
  <si>
    <t>אוגוסט</t>
  </si>
  <si>
    <t>hi</t>
  </si>
  <si>
    <t>הינדית (הודו)</t>
  </si>
  <si>
    <t>ניסיון של 20 שנה בניהול כספים וייעוץ לעסקים קטנים ובינוניים</t>
  </si>
  <si>
    <t>יולי</t>
  </si>
  <si>
    <t>am</t>
  </si>
  <si>
    <t>אמהרית</t>
  </si>
  <si>
    <t>פתרונות לאוטומציה, תזרים מזומנים, בקרה תקציבית</t>
  </si>
  <si>
    <t>יוני</t>
  </si>
  <si>
    <t>en</t>
  </si>
  <si>
    <t>אנגלית</t>
  </si>
  <si>
    <t>בניית כלים ודוחות באקסל בהתאמה אישית</t>
  </si>
  <si>
    <t>מאי</t>
  </si>
  <si>
    <t>אפריל</t>
  </si>
  <si>
    <t>קוד</t>
  </si>
  <si>
    <t>שפה</t>
  </si>
  <si>
    <r>
      <rPr>
        <sz val="12"/>
        <color theme="2" tint="-0.749992370372631"/>
        <rFont val="Calibri"/>
        <family val="2"/>
        <scheme val="minor"/>
      </rPr>
      <t>💼</t>
    </r>
    <r>
      <rPr>
        <sz val="11"/>
        <color theme="2" tint="-0.749992370372631"/>
        <rFont val="Calibri"/>
        <family val="2"/>
        <scheme val="minor"/>
      </rPr>
      <t xml:space="preserve"> </t>
    </r>
    <r>
      <rPr>
        <b/>
        <sz val="11"/>
        <color theme="2" tint="-0.749992370372631"/>
        <rFont val="Calibri"/>
        <family val="2"/>
        <scheme val="minor"/>
      </rPr>
      <t>אקסל חכם. תוצאות מדויקות. מותאם לעסק שלך</t>
    </r>
  </si>
  <si>
    <t>מרץ</t>
  </si>
  <si>
    <t>פברואר</t>
  </si>
  <si>
    <t>פתרונות אקסל לעסקים</t>
  </si>
  <si>
    <t>ינואר</t>
  </si>
  <si>
    <t>שפה נבחרת</t>
  </si>
  <si>
    <t>ExcelWiz</t>
  </si>
  <si>
    <t xml:space="preserve">פתרונות אקסל לעסקים | Excelwiz </t>
  </si>
  <si>
    <t>אקסל זה נבנה על בסיס טמפלייט של מיקרוסופט, עליו בוצעו שיפורים והתאמות על סמך נסיון ודרישה של לקוחות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</si>
</sst>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m/d/yy;@"/>
    <numFmt numFmtId="165" formatCode="ddd\,\ m/d/yyyy"/>
    <numFmt numFmtId="166" formatCode="mmm\ d\,\ yyyy"/>
    <numFmt numFmtId="167" formatCode="d"/>
    <numFmt numFmtId="168" formatCode="dd/mm/yy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20"/>
      <color theme="4" tint="-0.249977111117893"/>
      <name val="Calibri"/>
      <family val="2"/>
      <scheme val="maj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6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ajor"/>
    </font>
    <font>
      <sz val="11"/>
      <color theme="0"/>
      <name val="Calibri"/>
      <family val="2"/>
      <scheme val="minor"/>
    </font>
    <font>
      <sz val="9"/>
      <color theme="1" tint="0.499984740745262"/>
      <name val="Arial"/>
      <family val="2"/>
    </font>
    <font>
      <u/>
      <sz val="9"/>
      <color theme="4" tint="-0.249977111117893"/>
      <name val="Arial"/>
      <family val="2"/>
    </font>
    <font>
      <b/>
      <sz val="16"/>
      <color theme="1" tint="0.499984740745262"/>
      <name val="Calibri"/>
      <family val="2"/>
      <scheme val="major"/>
    </font>
    <font>
      <sz val="11"/>
      <color theme="2" tint="-0.749992370372631"/>
      <name val="Calibri"/>
      <family val="2"/>
      <charset val="177"/>
      <scheme val="minor"/>
    </font>
    <font>
      <sz val="17"/>
      <color rgb="FFCC0099"/>
      <name val="Calibri"/>
      <family val="2"/>
      <charset val="177"/>
      <scheme val="minor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8"/>
      <color theme="1"/>
      <name val="Calibri"/>
      <family val="2"/>
      <charset val="177"/>
      <scheme val="minor"/>
    </font>
    <font>
      <u/>
      <sz val="11"/>
      <color theme="10"/>
      <name val="Calibri"/>
      <family val="2"/>
      <charset val="177"/>
      <scheme val="minor"/>
    </font>
    <font>
      <sz val="14"/>
      <color theme="0"/>
      <name val="Aptos Black"/>
      <family val="2"/>
    </font>
    <font>
      <b/>
      <sz val="13.5"/>
      <color rgb="FFE73DAA"/>
      <name val="Calibri"/>
      <family val="2"/>
      <charset val="177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gradientFill>
        <stop position="0">
          <color theme="7"/>
        </stop>
        <stop position="1">
          <color rgb="FFCC0099"/>
        </stop>
      </gradientFill>
    </fill>
  </fills>
  <borders count="12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1" fillId="0" borderId="0" applyFont="0" applyFill="0" applyBorder="0" applyAlignment="0" applyProtection="0"/>
    <xf numFmtId="0" fontId="1" fillId="0" borderId="0"/>
    <xf numFmtId="0" fontId="31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8" fillId="9" borderId="1" xfId="0" applyFont="1" applyFill="1" applyBorder="1" applyAlignment="1">
      <alignment horizontal="center" vertical="center" wrapText="1"/>
    </xf>
    <xf numFmtId="167" fontId="13" fillId="5" borderId="0" xfId="0" applyNumberFormat="1" applyFont="1" applyFill="1" applyAlignment="1">
      <alignment horizontal="center" vertical="center"/>
    </xf>
    <xf numFmtId="167" fontId="13" fillId="5" borderId="8" xfId="0" applyNumberFormat="1" applyFont="1" applyFill="1" applyBorder="1" applyAlignment="1">
      <alignment horizontal="center" vertical="center"/>
    </xf>
    <xf numFmtId="167" fontId="13" fillId="5" borderId="9" xfId="0" applyNumberFormat="1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9" fontId="6" fillId="0" borderId="2" xfId="2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165" fontId="0" fillId="0" borderId="5" xfId="0" applyNumberFormat="1" applyBorder="1" applyAlignment="1">
      <alignment vertical="center"/>
    </xf>
    <xf numFmtId="14" fontId="0" fillId="0" borderId="11" xfId="0" applyNumberFormat="1" applyBorder="1" applyAlignment="1">
      <alignment vertical="center"/>
    </xf>
    <xf numFmtId="17" fontId="20" fillId="0" borderId="0" xfId="0" applyNumberFormat="1" applyFont="1" applyAlignment="1">
      <alignment horizontal="center"/>
    </xf>
    <xf numFmtId="17" fontId="24" fillId="0" borderId="0" xfId="0" applyNumberFormat="1" applyFont="1" applyAlignment="1">
      <alignment horizontal="center"/>
    </xf>
    <xf numFmtId="0" fontId="0" fillId="0" borderId="0" xfId="0" applyAlignment="1">
      <alignment horizontal="right" vertical="center" readingOrder="2"/>
    </xf>
    <xf numFmtId="168" fontId="0" fillId="0" borderId="4" xfId="0" applyNumberForma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1" fillId="0" borderId="0" xfId="3"/>
    <xf numFmtId="0" fontId="1" fillId="0" borderId="0" xfId="3" applyAlignment="1">
      <alignment horizontal="center"/>
    </xf>
    <xf numFmtId="17" fontId="1" fillId="0" borderId="0" xfId="3" applyNumberFormat="1"/>
    <xf numFmtId="0" fontId="1" fillId="0" borderId="0" xfId="3" applyAlignment="1">
      <alignment horizontal="right"/>
    </xf>
    <xf numFmtId="0" fontId="25" fillId="0" borderId="0" xfId="3" applyFont="1" applyAlignment="1">
      <alignment horizontal="right"/>
    </xf>
    <xf numFmtId="0" fontId="26" fillId="0" borderId="0" xfId="3" applyFont="1" applyAlignment="1">
      <alignment horizontal="right"/>
    </xf>
    <xf numFmtId="0" fontId="27" fillId="0" borderId="0" xfId="3" applyFont="1" applyAlignment="1">
      <alignment horizontal="right"/>
    </xf>
    <xf numFmtId="0" fontId="25" fillId="0" borderId="0" xfId="3" applyFont="1"/>
    <xf numFmtId="0" fontId="1" fillId="0" borderId="0" xfId="3" applyAlignment="1">
      <alignment horizontal="right" vertical="center" indent="1"/>
    </xf>
    <xf numFmtId="0" fontId="7" fillId="0" borderId="0" xfId="3" applyFont="1" applyAlignment="1">
      <alignment horizontal="right"/>
    </xf>
    <xf numFmtId="0" fontId="25" fillId="0" borderId="0" xfId="3" applyFont="1" applyAlignment="1">
      <alignment horizontal="right" indent="2"/>
    </xf>
    <xf numFmtId="0" fontId="28" fillId="0" borderId="0" xfId="3" applyFont="1"/>
    <xf numFmtId="0" fontId="28" fillId="0" borderId="0" xfId="3" applyFont="1" applyAlignment="1">
      <alignment horizontal="right"/>
    </xf>
    <xf numFmtId="0" fontId="30" fillId="0" borderId="0" xfId="3" applyFont="1" applyAlignment="1">
      <alignment horizontal="right" vertical="center"/>
    </xf>
    <xf numFmtId="0" fontId="1" fillId="0" borderId="0" xfId="3" applyAlignment="1">
      <alignment wrapText="1"/>
    </xf>
    <xf numFmtId="0" fontId="11" fillId="0" borderId="0" xfId="3" applyFont="1" applyAlignment="1">
      <alignment wrapText="1"/>
    </xf>
    <xf numFmtId="0" fontId="33" fillId="0" borderId="0" xfId="3" applyFont="1" applyAlignment="1">
      <alignment horizontal="right" vertical="center"/>
    </xf>
    <xf numFmtId="0" fontId="7" fillId="6" borderId="2" xfId="0" applyFont="1" applyFill="1" applyBorder="1" applyAlignment="1" applyProtection="1">
      <alignment horizontal="center" vertical="center"/>
      <protection locked="0"/>
    </xf>
    <xf numFmtId="9" fontId="6" fillId="6" borderId="2" xfId="2" applyFont="1" applyFill="1" applyBorder="1" applyAlignment="1" applyProtection="1">
      <alignment horizontal="center" vertical="center"/>
      <protection locked="0"/>
    </xf>
    <xf numFmtId="168" fontId="0" fillId="6" borderId="2" xfId="0" applyNumberFormat="1" applyFill="1" applyBorder="1" applyAlignment="1" applyProtection="1">
      <alignment horizontal="center" vertical="center"/>
      <protection locked="0"/>
    </xf>
    <xf numFmtId="168" fontId="6" fillId="6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9" fontId="6" fillId="3" borderId="2" xfId="2" applyFont="1" applyFill="1" applyBorder="1" applyAlignment="1" applyProtection="1">
      <alignment horizontal="center" vertical="center"/>
      <protection locked="0"/>
    </xf>
    <xf numFmtId="168" fontId="6" fillId="3" borderId="2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9" fontId="6" fillId="4" borderId="2" xfId="2" applyFont="1" applyFill="1" applyBorder="1" applyAlignment="1" applyProtection="1">
      <alignment horizontal="center" vertical="center"/>
      <protection locked="0"/>
    </xf>
    <xf numFmtId="168" fontId="0" fillId="4" borderId="2" xfId="0" applyNumberFormat="1" applyFill="1" applyBorder="1" applyAlignment="1" applyProtection="1">
      <alignment horizontal="center" vertical="center"/>
      <protection locked="0"/>
    </xf>
    <xf numFmtId="168" fontId="6" fillId="4" borderId="2" xfId="0" applyNumberFormat="1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9" fontId="6" fillId="7" borderId="2" xfId="2" applyFont="1" applyFill="1" applyBorder="1" applyAlignment="1" applyProtection="1">
      <alignment horizontal="center" vertical="center"/>
      <protection locked="0"/>
    </xf>
    <xf numFmtId="168" fontId="6" fillId="7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9" fontId="6" fillId="0" borderId="2" xfId="2" applyFont="1" applyFill="1" applyBorder="1" applyAlignment="1" applyProtection="1">
      <alignment horizontal="center" vertical="center"/>
      <protection locked="0"/>
    </xf>
    <xf numFmtId="168" fontId="0" fillId="0" borderId="2" xfId="0" applyNumberForma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inden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9" fontId="6" fillId="2" borderId="2" xfId="2" applyFont="1" applyFill="1" applyBorder="1" applyAlignment="1" applyProtection="1">
      <alignment horizontal="center" vertical="center"/>
      <protection locked="0"/>
    </xf>
    <xf numFmtId="168" fontId="5" fillId="2" borderId="2" xfId="0" applyNumberFormat="1" applyFont="1" applyFill="1" applyBorder="1" applyAlignment="1" applyProtection="1">
      <alignment horizontal="left" vertical="center"/>
      <protection locked="0"/>
    </xf>
    <xf numFmtId="168" fontId="6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14" fontId="21" fillId="0" borderId="0" xfId="0" applyNumberFormat="1" applyFont="1" applyAlignment="1" applyProtection="1">
      <alignment horizontal="center"/>
      <protection locked="0"/>
    </xf>
    <xf numFmtId="0" fontId="22" fillId="0" borderId="0" xfId="1" applyFont="1" applyAlignment="1" applyProtection="1">
      <protection locked="0"/>
    </xf>
    <xf numFmtId="0" fontId="18" fillId="0" borderId="0" xfId="1" applyFont="1" applyAlignment="1" applyProtection="1">
      <protection locked="0"/>
    </xf>
    <xf numFmtId="0" fontId="22" fillId="0" borderId="0" xfId="0" applyFont="1" applyProtection="1"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34" fillId="3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165" fontId="0" fillId="7" borderId="4" xfId="0" applyNumberFormat="1" applyFill="1" applyBorder="1" applyAlignment="1" applyProtection="1">
      <alignment horizontal="center" vertical="center"/>
      <protection locked="0"/>
    </xf>
    <xf numFmtId="165" fontId="0" fillId="7" borderId="5" xfId="0" applyNumberFormat="1" applyFill="1" applyBorder="1" applyAlignment="1" applyProtection="1">
      <alignment horizontal="center" vertical="center"/>
      <protection locked="0"/>
    </xf>
    <xf numFmtId="166" fontId="0" fillId="5" borderId="6" xfId="0" applyNumberFormat="1" applyFill="1" applyBorder="1" applyAlignment="1">
      <alignment horizontal="left" vertical="center" wrapText="1" indent="1"/>
    </xf>
    <xf numFmtId="166" fontId="0" fillId="5" borderId="1" xfId="0" applyNumberFormat="1" applyFill="1" applyBorder="1" applyAlignment="1">
      <alignment horizontal="left" vertical="center" wrapText="1" indent="1"/>
    </xf>
    <xf numFmtId="166" fontId="0" fillId="5" borderId="7" xfId="0" applyNumberFormat="1" applyFill="1" applyBorder="1" applyAlignment="1">
      <alignment horizontal="left" vertical="center" wrapText="1" indent="1"/>
    </xf>
    <xf numFmtId="0" fontId="23" fillId="0" borderId="0" xfId="1" applyFont="1" applyAlignment="1" applyProtection="1">
      <alignment horizontal="left" vertical="center"/>
    </xf>
    <xf numFmtId="0" fontId="32" fillId="10" borderId="0" xfId="4" applyFont="1" applyFill="1" applyAlignment="1">
      <alignment horizontal="center" vertical="center"/>
    </xf>
  </cellXfs>
  <cellStyles count="5">
    <cellStyle name="Normal" xfId="0" builtinId="0"/>
    <cellStyle name="Normal 2" xfId="3" xr:uid="{89508D54-7252-4F31-B297-8FEE984A1CA7}"/>
    <cellStyle name="Percent" xfId="2" builtinId="5"/>
    <cellStyle name="היפר-קישור" xfId="1" builtinId="8" customBuiltin="1"/>
    <cellStyle name="היפר-קישור 2" xfId="4" xr:uid="{C3BFDFED-1E15-4CCE-BB33-7DAF16007E7A}"/>
  </cellStyles>
  <dxfs count="27">
    <dxf>
      <fill>
        <patternFill>
          <bgColor theme="0" tint="-0.34998626667073579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9" tint="0.3999450666829432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5" tint="0.3999450666829432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secondRowStripe" dxfId="20"/>
      <tableStyleElement type="firstColumnStripe" dxfId="19"/>
      <tableStyleElement type="second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E73DAA"/>
      <color rgb="FF10DE63"/>
      <color rgb="FF07E78C"/>
      <color rgb="FFC0C0C0"/>
      <color rgb="FF969696"/>
      <color rgb="FF215881"/>
      <color rgb="FF42648A"/>
      <color rgb="FF427FC2"/>
      <color rgb="FF44678E"/>
      <color rgb="FF4A6F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1488;&#1493;&#1491;&#1493;&#1514;!C6"/><Relationship Id="rId1" Type="http://schemas.openxmlformats.org/officeDocument/2006/relationships/hyperlink" Target="#'&#1490;&#1500;&#1497;&#1493;&#1503; &#1502;&#1513;&#1497;&#1502;&#1493;&#1514;'!A1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image" Target="../media/image2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.png"/><Relationship Id="rId7" Type="http://schemas.openxmlformats.org/officeDocument/2006/relationships/hyperlink" Target="http://www.excelwiz.co.il/" TargetMode="External"/><Relationship Id="rId2" Type="http://schemas.openxmlformats.org/officeDocument/2006/relationships/hyperlink" Target="#&#1488;&#1493;&#1491;&#1493;&#1514;!A1"/><Relationship Id="rId1" Type="http://schemas.openxmlformats.org/officeDocument/2006/relationships/hyperlink" Target="#'&#1490;&#1500;&#1497;&#1493;&#1503; &#1502;&#1513;&#1497;&#1502;&#1493;&#1514;'!B9"/><Relationship Id="rId6" Type="http://schemas.openxmlformats.org/officeDocument/2006/relationships/image" Target="../media/image5.png"/><Relationship Id="rId11" Type="http://schemas.openxmlformats.org/officeDocument/2006/relationships/image" Target="../media/image4.svg"/><Relationship Id="rId5" Type="http://schemas.openxmlformats.org/officeDocument/2006/relationships/hyperlink" Target="https://wa.me/972546996706" TargetMode="External"/><Relationship Id="rId10" Type="http://schemas.openxmlformats.org/officeDocument/2006/relationships/image" Target="../media/image3.png"/><Relationship Id="rId4" Type="http://schemas.openxmlformats.org/officeDocument/2006/relationships/image" Target="../media/image2.svg"/><Relationship Id="rId9" Type="http://schemas.openxmlformats.org/officeDocument/2006/relationships/image" Target="../media/image7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1552578</xdr:colOff>
      <xdr:row>92</xdr:row>
      <xdr:rowOff>5229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556B2687-D4C2-4E95-AA1E-CFEB28509C71}"/>
            </a:ext>
          </a:extLst>
        </xdr:cNvPr>
        <xdr:cNvSpPr/>
      </xdr:nvSpPr>
      <xdr:spPr>
        <a:xfrm flipH="1">
          <a:off x="9966540897" y="0"/>
          <a:ext cx="1552578" cy="21045954"/>
        </a:xfrm>
        <a:prstGeom prst="rect">
          <a:avLst/>
        </a:prstGeom>
        <a:solidFill>
          <a:srgbClr val="F7F7F7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absoluteAnchor>
    <xdr:pos x="0" y="1657349"/>
    <xdr:ext cx="1590674" cy="371475"/>
    <xdr:sp macro="" textlink="">
      <xdr:nvSpPr>
        <xdr:cNvPr id="2" name="Freeform: Shape 2">
          <a:extLst>
            <a:ext uri="{FF2B5EF4-FFF2-40B4-BE49-F238E27FC236}">
              <a16:creationId xmlns:a16="http://schemas.microsoft.com/office/drawing/2014/main" id="{ED9D5C3D-CD33-45D2-82AC-4728304366F1}"/>
            </a:ext>
          </a:extLst>
        </xdr:cNvPr>
        <xdr:cNvSpPr/>
      </xdr:nvSpPr>
      <xdr:spPr>
        <a:xfrm flipH="1">
          <a:off x="9966502801" y="165734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absoluteAnchor>
  <xdr:absoluteAnchor>
    <xdr:pos x="342793" y="1581150"/>
    <xdr:ext cx="1171683" cy="485775"/>
    <xdr:sp macro="" textlink="">
      <xdr:nvSpPr>
        <xdr:cNvPr id="3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DED988-B12A-4CC1-8113-13428FD22AF7}"/>
            </a:ext>
          </a:extLst>
        </xdr:cNvPr>
        <xdr:cNvSpPr txBox="1"/>
      </xdr:nvSpPr>
      <xdr:spPr>
        <a:xfrm>
          <a:off x="9966578999" y="15811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גליון</a:t>
          </a:r>
          <a:r>
            <a:rPr lang="he-IL" b="0" i="0" u="none" strike="noStrike" baseline="0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 משימות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523876" y="838200"/>
    <xdr:ext cx="394875" cy="371475"/>
    <xdr:sp macro="" textlink="">
      <xdr:nvSpPr>
        <xdr:cNvPr id="4" name="Freeform: Shape 4">
          <a:extLst>
            <a:ext uri="{FF2B5EF4-FFF2-40B4-BE49-F238E27FC236}">
              <a16:creationId xmlns:a16="http://schemas.microsoft.com/office/drawing/2014/main" id="{C03C1A4B-F1F0-426F-8B4E-D9547694222E}"/>
            </a:ext>
          </a:extLst>
        </xdr:cNvPr>
        <xdr:cNvSpPr/>
      </xdr:nvSpPr>
      <xdr:spPr>
        <a:xfrm>
          <a:off x="9967174724" y="838200"/>
          <a:ext cx="394875" cy="3714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absoluteAnchor>
  <xdr:absoluteAnchor>
    <xdr:pos x="372124" y="2171700"/>
    <xdr:ext cx="1143216" cy="480059"/>
    <xdr:sp macro="" textlink="">
      <xdr:nvSpPr>
        <xdr:cNvPr id="5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86C53B-22D3-4FC0-8232-6EFEB0D5E59A}"/>
            </a:ext>
          </a:extLst>
        </xdr:cNvPr>
        <xdr:cNvSpPr txBox="1"/>
      </xdr:nvSpPr>
      <xdr:spPr>
        <a:xfrm>
          <a:off x="9966578135" y="2171700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0" y="238125"/>
    <xdr:ext cx="1571625" cy="457200"/>
    <xdr:sp macro="" textlink="">
      <xdr:nvSpPr>
        <xdr:cNvPr id="6" name="TextBox 21">
          <a:extLst>
            <a:ext uri="{FF2B5EF4-FFF2-40B4-BE49-F238E27FC236}">
              <a16:creationId xmlns:a16="http://schemas.microsoft.com/office/drawing/2014/main" id="{50E076BF-039C-40F4-9D49-F29D465C559F}"/>
            </a:ext>
          </a:extLst>
        </xdr:cNvPr>
        <xdr:cNvSpPr txBox="1"/>
      </xdr:nvSpPr>
      <xdr:spPr>
        <a:xfrm>
          <a:off x="9966521850" y="238125"/>
          <a:ext cx="15716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אקסלים חכמים 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לניהול העסק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28576" y="2247899"/>
    <xdr:ext cx="342899" cy="342899"/>
    <xdr:pic>
      <xdr:nvPicPr>
        <xdr:cNvPr id="7" name="גרפיקה 6" descr="שאלות קו מיתאר">
          <a:extLst>
            <a:ext uri="{FF2B5EF4-FFF2-40B4-BE49-F238E27FC236}">
              <a16:creationId xmlns:a16="http://schemas.microsoft.com/office/drawing/2014/main" id="{3104C791-B8E3-4026-B15F-794E5D572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967722000" y="2247899"/>
          <a:ext cx="342899" cy="342899"/>
        </a:xfrm>
        <a:prstGeom prst="rect">
          <a:avLst/>
        </a:prstGeom>
      </xdr:spPr>
    </xdr:pic>
    <xdr:clientData/>
  </xdr:absoluteAnchor>
  <xdr:oneCellAnchor>
    <xdr:from>
      <xdr:col>0</xdr:col>
      <xdr:colOff>38099</xdr:colOff>
      <xdr:row>5</xdr:row>
      <xdr:rowOff>357717</xdr:rowOff>
    </xdr:from>
    <xdr:ext cx="333374" cy="333374"/>
    <xdr:pic>
      <xdr:nvPicPr>
        <xdr:cNvPr id="8" name="גרפיקה 7" descr="לוח עם פריטים מסומנים ב- v עם מילוי מלא">
          <a:extLst>
            <a:ext uri="{FF2B5EF4-FFF2-40B4-BE49-F238E27FC236}">
              <a16:creationId xmlns:a16="http://schemas.microsoft.com/office/drawing/2014/main" id="{20370947-8F97-401A-A6A0-DB9476961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967722002" y="1653117"/>
          <a:ext cx="333374" cy="33337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1552578</xdr:colOff>
      <xdr:row>106</xdr:row>
      <xdr:rowOff>94129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58DF15-969D-44C3-95B7-C691AB670637}"/>
            </a:ext>
          </a:extLst>
        </xdr:cNvPr>
        <xdr:cNvSpPr/>
      </xdr:nvSpPr>
      <xdr:spPr>
        <a:xfrm flipH="1">
          <a:off x="9988010247" y="9525"/>
          <a:ext cx="1552578" cy="20991979"/>
        </a:xfrm>
        <a:prstGeom prst="rect">
          <a:avLst/>
        </a:prstGeom>
        <a:solidFill>
          <a:srgbClr val="F7F7F7"/>
        </a:solidFill>
        <a:ln>
          <a:noFill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absoluteAnchor>
    <xdr:pos x="0" y="2247899"/>
    <xdr:ext cx="1590674" cy="371475"/>
    <xdr:sp macro="" textlink="">
      <xdr:nvSpPr>
        <xdr:cNvPr id="3" name="Freeform: Shape 2">
          <a:extLst>
            <a:ext uri="{FF2B5EF4-FFF2-40B4-BE49-F238E27FC236}">
              <a16:creationId xmlns:a16="http://schemas.microsoft.com/office/drawing/2014/main" id="{F65A4572-96FC-48F3-8C62-5EAC19635FE9}"/>
            </a:ext>
          </a:extLst>
        </xdr:cNvPr>
        <xdr:cNvSpPr/>
      </xdr:nvSpPr>
      <xdr:spPr>
        <a:xfrm flipH="1">
          <a:off x="9987972151" y="2247899"/>
          <a:ext cx="1590674" cy="371475"/>
        </a:xfrm>
        <a:custGeom>
          <a:avLst/>
          <a:gdLst>
            <a:gd name="connsiteX0" fmla="*/ 0 w 2264319"/>
            <a:gd name="connsiteY0" fmla="*/ 0 h 555812"/>
            <a:gd name="connsiteX1" fmla="*/ 2189612 w 2264319"/>
            <a:gd name="connsiteY1" fmla="*/ 0 h 555812"/>
            <a:gd name="connsiteX2" fmla="*/ 2264319 w 2264319"/>
            <a:gd name="connsiteY2" fmla="*/ 74707 h 555812"/>
            <a:gd name="connsiteX3" fmla="*/ 2264319 w 2264319"/>
            <a:gd name="connsiteY3" fmla="*/ 481105 h 555812"/>
            <a:gd name="connsiteX4" fmla="*/ 2189612 w 2264319"/>
            <a:gd name="connsiteY4" fmla="*/ 555812 h 555812"/>
            <a:gd name="connsiteX5" fmla="*/ 0 w 2264319"/>
            <a:gd name="connsiteY5" fmla="*/ 555812 h 555812"/>
            <a:gd name="connsiteX6" fmla="*/ 0 w 2264319"/>
            <a:gd name="connsiteY6" fmla="*/ 0 h 55581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264319" h="555812">
              <a:moveTo>
                <a:pt x="0" y="0"/>
              </a:moveTo>
              <a:lnTo>
                <a:pt x="2189612" y="0"/>
              </a:lnTo>
              <a:cubicBezTo>
                <a:pt x="2230872" y="0"/>
                <a:pt x="2264319" y="33447"/>
                <a:pt x="2264319" y="74707"/>
              </a:cubicBezTo>
              <a:lnTo>
                <a:pt x="2264319" y="481105"/>
              </a:lnTo>
              <a:cubicBezTo>
                <a:pt x="2264319" y="522365"/>
                <a:pt x="2230872" y="555812"/>
                <a:pt x="2189612" y="555812"/>
              </a:cubicBezTo>
              <a:lnTo>
                <a:pt x="0" y="555812"/>
              </a:lnTo>
              <a:lnTo>
                <a:pt x="0" y="0"/>
              </a:lnTo>
              <a:close/>
            </a:path>
          </a:pathLst>
        </a:custGeom>
        <a:gradFill flip="none" rotWithShape="1">
          <a:gsLst>
            <a:gs pos="100000">
              <a:srgbClr val="0070C0"/>
            </a:gs>
            <a:gs pos="0">
              <a:schemeClr val="accent5">
                <a:lumMod val="60000"/>
                <a:lumOff val="40000"/>
              </a:schemeClr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absoluteAnchor>
  <xdr:absoluteAnchor>
    <xdr:pos x="342793" y="1581150"/>
    <xdr:ext cx="1171683" cy="48577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6DE2EB-A18D-4957-AC48-BE4CB0CA8547}"/>
            </a:ext>
          </a:extLst>
        </xdr:cNvPr>
        <xdr:cNvSpPr txBox="1"/>
      </xdr:nvSpPr>
      <xdr:spPr>
        <a:xfrm>
          <a:off x="9988048349" y="1581150"/>
          <a:ext cx="1171683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גליון</a:t>
          </a:r>
          <a:r>
            <a:rPr lang="he-IL" b="0" i="0" u="none" strike="noStrike" baseline="0">
              <a:solidFill>
                <a:sysClr val="windowText" lastClr="000000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 משימות</a:t>
          </a:r>
          <a:endParaRPr lang="en-US" b="0" i="0" u="none" strike="noStrike">
            <a:solidFill>
              <a:sysClr val="windowText" lastClr="000000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523876" y="838200"/>
    <xdr:ext cx="394875" cy="371475"/>
    <xdr:sp macro="" textlink="">
      <xdr:nvSpPr>
        <xdr:cNvPr id="5" name="Freeform: Shape 4">
          <a:extLst>
            <a:ext uri="{FF2B5EF4-FFF2-40B4-BE49-F238E27FC236}">
              <a16:creationId xmlns:a16="http://schemas.microsoft.com/office/drawing/2014/main" id="{57F5EB4D-C5E3-4473-B91D-FFF8B3D8DC54}"/>
            </a:ext>
          </a:extLst>
        </xdr:cNvPr>
        <xdr:cNvSpPr/>
      </xdr:nvSpPr>
      <xdr:spPr>
        <a:xfrm>
          <a:off x="11235228449" y="838200"/>
          <a:ext cx="394875" cy="371475"/>
        </a:xfrm>
        <a:custGeom>
          <a:avLst/>
          <a:gdLst>
            <a:gd name="connsiteX0" fmla="*/ 478368 w 2434877"/>
            <a:gd name="connsiteY0" fmla="*/ 1660447 h 2669419"/>
            <a:gd name="connsiteX1" fmla="*/ 478368 w 2434877"/>
            <a:gd name="connsiteY1" fmla="*/ 2669419 h 2669419"/>
            <a:gd name="connsiteX2" fmla="*/ 4662 w 2434877"/>
            <a:gd name="connsiteY2" fmla="*/ 2669419 h 2669419"/>
            <a:gd name="connsiteX3" fmla="*/ 14134 w 2434877"/>
            <a:gd name="connsiteY3" fmla="*/ 2124668 h 2669419"/>
            <a:gd name="connsiteX4" fmla="*/ 805273 w 2434877"/>
            <a:gd name="connsiteY4" fmla="*/ 1333554 h 2669419"/>
            <a:gd name="connsiteX5" fmla="*/ 1072919 w 2434877"/>
            <a:gd name="connsiteY5" fmla="*/ 1601215 h 2669419"/>
            <a:gd name="connsiteX6" fmla="*/ 1072919 w 2434877"/>
            <a:gd name="connsiteY6" fmla="*/ 2664691 h 2669419"/>
            <a:gd name="connsiteX7" fmla="*/ 606315 w 2434877"/>
            <a:gd name="connsiteY7" fmla="*/ 2669407 h 2669419"/>
            <a:gd name="connsiteX8" fmla="*/ 606315 w 2434877"/>
            <a:gd name="connsiteY8" fmla="*/ 1532527 h 2669419"/>
            <a:gd name="connsiteX9" fmla="*/ 1681683 w 2434877"/>
            <a:gd name="connsiteY9" fmla="*/ 1139327 h 2669419"/>
            <a:gd name="connsiteX10" fmla="*/ 1681683 w 2434877"/>
            <a:gd name="connsiteY10" fmla="*/ 2669400 h 2669419"/>
            <a:gd name="connsiteX11" fmla="*/ 1217448 w 2434877"/>
            <a:gd name="connsiteY11" fmla="*/ 2659932 h 2669419"/>
            <a:gd name="connsiteX12" fmla="*/ 1217448 w 2434877"/>
            <a:gd name="connsiteY12" fmla="*/ 1603584 h 2669419"/>
            <a:gd name="connsiteX13" fmla="*/ 2288060 w 2434877"/>
            <a:gd name="connsiteY13" fmla="*/ 528130 h 2669419"/>
            <a:gd name="connsiteX14" fmla="*/ 2288060 w 2434877"/>
            <a:gd name="connsiteY14" fmla="*/ 2659908 h 2669419"/>
            <a:gd name="connsiteX15" fmla="*/ 1814372 w 2434877"/>
            <a:gd name="connsiteY15" fmla="*/ 2664660 h 2669419"/>
            <a:gd name="connsiteX16" fmla="*/ 1814372 w 2434877"/>
            <a:gd name="connsiteY16" fmla="*/ 1001818 h 2669419"/>
            <a:gd name="connsiteX17" fmla="*/ 1987216 w 2434877"/>
            <a:gd name="connsiteY17" fmla="*/ 0 h 2669419"/>
            <a:gd name="connsiteX18" fmla="*/ 2434877 w 2434877"/>
            <a:gd name="connsiteY18" fmla="*/ 0 h 2669419"/>
            <a:gd name="connsiteX19" fmla="*/ 2434877 w 2434877"/>
            <a:gd name="connsiteY19" fmla="*/ 461881 h 2669419"/>
            <a:gd name="connsiteX20" fmla="*/ 2323528 w 2434877"/>
            <a:gd name="connsiteY20" fmla="*/ 350532 h 2669419"/>
            <a:gd name="connsiteX21" fmla="*/ 1141637 w 2434877"/>
            <a:gd name="connsiteY21" fmla="*/ 1532450 h 2669419"/>
            <a:gd name="connsiteX22" fmla="*/ 817147 w 2434877"/>
            <a:gd name="connsiteY22" fmla="*/ 1207945 h 2669419"/>
            <a:gd name="connsiteX23" fmla="*/ 0 w 2434877"/>
            <a:gd name="connsiteY23" fmla="*/ 2001422 h 2669419"/>
            <a:gd name="connsiteX24" fmla="*/ 0 w 2434877"/>
            <a:gd name="connsiteY24" fmla="*/ 1532450 h 2669419"/>
            <a:gd name="connsiteX25" fmla="*/ 805303 w 2434877"/>
            <a:gd name="connsiteY25" fmla="*/ 727129 h 2669419"/>
            <a:gd name="connsiteX26" fmla="*/ 1146374 w 2434877"/>
            <a:gd name="connsiteY26" fmla="*/ 1068193 h 2669419"/>
            <a:gd name="connsiteX27" fmla="*/ 2100904 w 2434877"/>
            <a:gd name="connsiteY27" fmla="*/ 113688 h 266941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2434877" h="2669419">
              <a:moveTo>
                <a:pt x="478368" y="1660447"/>
              </a:moveTo>
              <a:lnTo>
                <a:pt x="478368" y="2669419"/>
              </a:lnTo>
              <a:lnTo>
                <a:pt x="4662" y="2669419"/>
              </a:lnTo>
              <a:lnTo>
                <a:pt x="14134" y="2124668"/>
              </a:lnTo>
              <a:close/>
              <a:moveTo>
                <a:pt x="805273" y="1333554"/>
              </a:moveTo>
              <a:lnTo>
                <a:pt x="1072919" y="1601215"/>
              </a:lnTo>
              <a:lnTo>
                <a:pt x="1072919" y="2664691"/>
              </a:lnTo>
              <a:lnTo>
                <a:pt x="606315" y="2669407"/>
              </a:lnTo>
              <a:lnTo>
                <a:pt x="606315" y="1532527"/>
              </a:lnTo>
              <a:close/>
              <a:moveTo>
                <a:pt x="1681683" y="1139327"/>
              </a:moveTo>
              <a:lnTo>
                <a:pt x="1681683" y="2669400"/>
              </a:lnTo>
              <a:lnTo>
                <a:pt x="1217448" y="2659932"/>
              </a:lnTo>
              <a:lnTo>
                <a:pt x="1217448" y="1603584"/>
              </a:lnTo>
              <a:close/>
              <a:moveTo>
                <a:pt x="2288060" y="528130"/>
              </a:moveTo>
              <a:lnTo>
                <a:pt x="2288060" y="2659908"/>
              </a:lnTo>
              <a:lnTo>
                <a:pt x="1814372" y="2664660"/>
              </a:lnTo>
              <a:lnTo>
                <a:pt x="1814372" y="1001818"/>
              </a:lnTo>
              <a:close/>
              <a:moveTo>
                <a:pt x="1987216" y="0"/>
              </a:moveTo>
              <a:lnTo>
                <a:pt x="2434877" y="0"/>
              </a:lnTo>
              <a:lnTo>
                <a:pt x="2434877" y="461881"/>
              </a:lnTo>
              <a:lnTo>
                <a:pt x="2323528" y="350532"/>
              </a:lnTo>
              <a:lnTo>
                <a:pt x="1141637" y="1532450"/>
              </a:lnTo>
              <a:lnTo>
                <a:pt x="817147" y="1207945"/>
              </a:lnTo>
              <a:lnTo>
                <a:pt x="0" y="2001422"/>
              </a:lnTo>
              <a:lnTo>
                <a:pt x="0" y="1532450"/>
              </a:lnTo>
              <a:lnTo>
                <a:pt x="805303" y="727129"/>
              </a:lnTo>
              <a:lnTo>
                <a:pt x="1146374" y="1068193"/>
              </a:lnTo>
              <a:lnTo>
                <a:pt x="2100904" y="113688"/>
              </a:lnTo>
              <a:close/>
            </a:path>
          </a:pathLst>
        </a:custGeom>
        <a:solidFill>
          <a:schemeClr val="bg1"/>
        </a:solidFill>
        <a:ln w="6350" cap="flat">
          <a:solidFill>
            <a:schemeClr val="tx1">
              <a:lumMod val="65000"/>
              <a:lumOff val="35000"/>
              <a:alpha val="82000"/>
            </a:schemeClr>
          </a:solidFill>
          <a:prstDash val="solid"/>
          <a:miter/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absoluteAnchor>
  <xdr:absoluteAnchor>
    <xdr:pos x="372124" y="2171700"/>
    <xdr:ext cx="1143216" cy="480059"/>
    <xdr:sp macro="" textlink="">
      <xdr:nvSpPr>
        <xdr:cNvPr id="7" name="TextBox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8B93E6-2CEA-450D-8815-B855A9996AED}"/>
            </a:ext>
          </a:extLst>
        </xdr:cNvPr>
        <xdr:cNvSpPr txBox="1"/>
      </xdr:nvSpPr>
      <xdr:spPr>
        <a:xfrm>
          <a:off x="9988047485" y="2171700"/>
          <a:ext cx="1143216" cy="480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r"/>
          <a:r>
            <a:rPr lang="he-IL" b="0" i="0" u="none" strike="noStrike">
              <a:solidFill>
                <a:schemeClr val="bg1"/>
              </a:solidFill>
              <a:ea typeface="Tahoma" panose="020B0604030504040204" pitchFamily="34" charset="0"/>
              <a:cs typeface="Segoe UI Semibold" panose="020B0702040204020203" pitchFamily="34" charset="0"/>
            </a:rPr>
            <a:t>אודות</a:t>
          </a:r>
          <a:endParaRPr lang="en-US" b="0" i="0" u="none" strike="noStrike">
            <a:solidFill>
              <a:schemeClr val="bg1"/>
            </a:solidFill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0" y="238125"/>
    <xdr:ext cx="1571625" cy="457200"/>
    <xdr:sp macro="" textlink="">
      <xdr:nvSpPr>
        <xdr:cNvPr id="8" name="TextBox 21">
          <a:extLst>
            <a:ext uri="{FF2B5EF4-FFF2-40B4-BE49-F238E27FC236}">
              <a16:creationId xmlns:a16="http://schemas.microsoft.com/office/drawing/2014/main" id="{F1BD82BB-F22A-4591-8C08-98D29EF00452}"/>
            </a:ext>
          </a:extLst>
        </xdr:cNvPr>
        <xdr:cNvSpPr txBox="1"/>
      </xdr:nvSpPr>
      <xdr:spPr>
        <a:xfrm>
          <a:off x="11234575575" y="238125"/>
          <a:ext cx="15716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אקסלים חכמים </a:t>
          </a:r>
        </a:p>
        <a:p>
          <a:pPr marL="0" indent="0" algn="ctr"/>
          <a:r>
            <a:rPr lang="he-IL" sz="1000" b="0" i="0" u="none" strike="noStrike">
              <a:solidFill>
                <a:schemeClr val="accent5"/>
              </a:solidFill>
              <a:latin typeface="Segoe UI Semibold" panose="020B0702040204020203" pitchFamily="34" charset="0"/>
              <a:ea typeface="Tahoma" panose="020B0604030504040204" pitchFamily="34" charset="0"/>
              <a:cs typeface="Segoe UI Semibold" panose="020B0702040204020203" pitchFamily="34" charset="0"/>
            </a:rPr>
            <a:t>לניהול העסק</a:t>
          </a:r>
          <a:endParaRPr lang="en-IL" sz="1000" b="0" i="0" u="none" strike="noStrike">
            <a:solidFill>
              <a:schemeClr val="accent5"/>
            </a:solidFill>
            <a:latin typeface="Segoe UI Semibold" panose="020B0702040204020203" pitchFamily="34" charset="0"/>
            <a:ea typeface="Tahoma" panose="020B0604030504040204" pitchFamily="34" charset="0"/>
            <a:cs typeface="Segoe UI Semibold" panose="020B0702040204020203" pitchFamily="34" charset="0"/>
          </a:endParaRPr>
        </a:p>
      </xdr:txBody>
    </xdr:sp>
    <xdr:clientData/>
  </xdr:absoluteAnchor>
  <xdr:absoluteAnchor>
    <xdr:pos x="28576" y="2247899"/>
    <xdr:ext cx="342899" cy="342899"/>
    <xdr:pic>
      <xdr:nvPicPr>
        <xdr:cNvPr id="9" name="גרפיקה 8" descr="שאלות קו מיתאר">
          <a:extLst>
            <a:ext uri="{FF2B5EF4-FFF2-40B4-BE49-F238E27FC236}">
              <a16:creationId xmlns:a16="http://schemas.microsoft.com/office/drawing/2014/main" id="{7989537A-66DE-4030-8214-EAD5624C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989191350" y="2247899"/>
          <a:ext cx="342899" cy="342899"/>
        </a:xfrm>
        <a:prstGeom prst="rect">
          <a:avLst/>
        </a:prstGeom>
      </xdr:spPr>
    </xdr:pic>
    <xdr:clientData/>
  </xdr:absoluteAnchor>
  <xdr:twoCellAnchor>
    <xdr:from>
      <xdr:col>3</xdr:col>
      <xdr:colOff>209549</xdr:colOff>
      <xdr:row>16</xdr:row>
      <xdr:rowOff>200025</xdr:rowOff>
    </xdr:from>
    <xdr:to>
      <xdr:col>3</xdr:col>
      <xdr:colOff>1590675</xdr:colOff>
      <xdr:row>18</xdr:row>
      <xdr:rowOff>19050</xdr:rowOff>
    </xdr:to>
    <xdr:sp macro="" textlink="">
      <xdr:nvSpPr>
        <xdr:cNvPr id="10" name="מלבן: פינות מעוגלות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279C13-F6EE-445F-8BA1-D39E4D991A33}"/>
            </a:ext>
          </a:extLst>
        </xdr:cNvPr>
        <xdr:cNvSpPr/>
      </xdr:nvSpPr>
      <xdr:spPr>
        <a:xfrm>
          <a:off x="9984838425" y="3609975"/>
          <a:ext cx="1381126" cy="266700"/>
        </a:xfrm>
        <a:prstGeom prst="roundRect">
          <a:avLst/>
        </a:prstGeom>
        <a:gradFill flip="none" rotWithShape="1">
          <a:gsLst>
            <a:gs pos="100000">
              <a:srgbClr val="0070C0"/>
            </a:gs>
            <a:gs pos="0">
              <a:srgbClr val="10DE63"/>
            </a:gs>
          </a:gsLst>
          <a:lin ang="108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he-IL" sz="1100" b="1"/>
            <a:t>שלחו</a:t>
          </a:r>
          <a:r>
            <a:rPr lang="he-IL" sz="1100" b="1" baseline="0"/>
            <a:t> הודעה</a:t>
          </a:r>
          <a:endParaRPr lang="en-IL" sz="1100" b="1"/>
        </a:p>
      </xdr:txBody>
    </xdr:sp>
    <xdr:clientData/>
  </xdr:twoCellAnchor>
  <xdr:oneCellAnchor>
    <xdr:from>
      <xdr:col>2</xdr:col>
      <xdr:colOff>57647</xdr:colOff>
      <xdr:row>16</xdr:row>
      <xdr:rowOff>200025</xdr:rowOff>
    </xdr:from>
    <xdr:ext cx="285253" cy="266700"/>
    <xdr:pic>
      <xdr:nvPicPr>
        <xdr:cNvPr id="11" name="תמונה 10">
          <a:extLst>
            <a:ext uri="{FF2B5EF4-FFF2-40B4-BE49-F238E27FC236}">
              <a16:creationId xmlns:a16="http://schemas.microsoft.com/office/drawing/2014/main" id="{D4011C3C-9DCD-4D1F-B53A-10E607788C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208" t="6393" r="7280" b="5381"/>
        <a:stretch/>
      </xdr:blipFill>
      <xdr:spPr>
        <a:xfrm>
          <a:off x="9986333850" y="3609975"/>
          <a:ext cx="285253" cy="266700"/>
        </a:xfrm>
        <a:prstGeom prst="rect">
          <a:avLst/>
        </a:prstGeom>
      </xdr:spPr>
    </xdr:pic>
    <xdr:clientData/>
  </xdr:oneCellAnchor>
  <xdr:twoCellAnchor>
    <xdr:from>
      <xdr:col>3</xdr:col>
      <xdr:colOff>200026</xdr:colOff>
      <xdr:row>21</xdr:row>
      <xdr:rowOff>19050</xdr:rowOff>
    </xdr:from>
    <xdr:to>
      <xdr:col>3</xdr:col>
      <xdr:colOff>1600201</xdr:colOff>
      <xdr:row>22</xdr:row>
      <xdr:rowOff>0</xdr:rowOff>
    </xdr:to>
    <xdr:sp macro="" textlink="">
      <xdr:nvSpPr>
        <xdr:cNvPr id="12" name="מלבן: פינות מעוגלות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17876A0-972B-4EAC-BF50-CB5B0376A440}"/>
            </a:ext>
          </a:extLst>
        </xdr:cNvPr>
        <xdr:cNvSpPr/>
      </xdr:nvSpPr>
      <xdr:spPr>
        <a:xfrm>
          <a:off x="11233403999" y="3276600"/>
          <a:ext cx="485775" cy="161925"/>
        </a:xfrm>
        <a:prstGeom prst="roundRect">
          <a:avLst/>
        </a:prstGeom>
        <a:gradFill>
          <a:gsLst>
            <a:gs pos="0">
              <a:srgbClr val="0070C0"/>
            </a:gs>
            <a:gs pos="100000">
              <a:srgbClr val="CC0099"/>
            </a:gs>
          </a:gsLst>
          <a:lin ang="0" scaled="0"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en-US" sz="1200" b="1"/>
            <a:t>excelwiz.co.il</a:t>
          </a:r>
          <a:endParaRPr lang="en-IL" sz="1200" b="1"/>
        </a:p>
      </xdr:txBody>
    </xdr:sp>
    <xdr:clientData/>
  </xdr:twoCellAnchor>
  <xdr:oneCellAnchor>
    <xdr:from>
      <xdr:col>1</xdr:col>
      <xdr:colOff>1095375</xdr:colOff>
      <xdr:row>9</xdr:row>
      <xdr:rowOff>9525</xdr:rowOff>
    </xdr:from>
    <xdr:ext cx="238125" cy="238125"/>
    <xdr:pic>
      <xdr:nvPicPr>
        <xdr:cNvPr id="13" name="גרפיקה 12" descr="תיבת סימון עם v עם מילוי מלא">
          <a:extLst>
            <a:ext uri="{FF2B5EF4-FFF2-40B4-BE49-F238E27FC236}">
              <a16:creationId xmlns:a16="http://schemas.microsoft.com/office/drawing/2014/main" id="{5EB8A7C5-1DB5-4FA4-A67B-6A784E4FE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234537475" y="1457325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1095375</xdr:colOff>
      <xdr:row>10</xdr:row>
      <xdr:rowOff>19050</xdr:rowOff>
    </xdr:from>
    <xdr:ext cx="238125" cy="238125"/>
    <xdr:pic>
      <xdr:nvPicPr>
        <xdr:cNvPr id="14" name="גרפיקה 13" descr="תיבת סימון עם v עם מילוי מלא">
          <a:extLst>
            <a:ext uri="{FF2B5EF4-FFF2-40B4-BE49-F238E27FC236}">
              <a16:creationId xmlns:a16="http://schemas.microsoft.com/office/drawing/2014/main" id="{E70A36FC-5A78-4AC5-8C0E-F49ADC72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234537475" y="1647825"/>
          <a:ext cx="238125" cy="238125"/>
        </a:xfrm>
        <a:prstGeom prst="rect">
          <a:avLst/>
        </a:prstGeom>
      </xdr:spPr>
    </xdr:pic>
    <xdr:clientData/>
  </xdr:oneCellAnchor>
  <xdr:oneCellAnchor>
    <xdr:from>
      <xdr:col>1</xdr:col>
      <xdr:colOff>1095375</xdr:colOff>
      <xdr:row>11</xdr:row>
      <xdr:rowOff>19050</xdr:rowOff>
    </xdr:from>
    <xdr:ext cx="238125" cy="238125"/>
    <xdr:pic>
      <xdr:nvPicPr>
        <xdr:cNvPr id="15" name="גרפיקה 14" descr="תיבת סימון עם v עם מילוי מלא">
          <a:extLst>
            <a:ext uri="{FF2B5EF4-FFF2-40B4-BE49-F238E27FC236}">
              <a16:creationId xmlns:a16="http://schemas.microsoft.com/office/drawing/2014/main" id="{72E327FE-8600-435F-8394-5A3EC0E0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11234537475" y="1828800"/>
          <a:ext cx="238125" cy="238125"/>
        </a:xfrm>
        <a:prstGeom prst="rect">
          <a:avLst/>
        </a:prstGeom>
      </xdr:spPr>
    </xdr:pic>
    <xdr:clientData/>
  </xdr:oneCellAnchor>
  <xdr:oneCellAnchor>
    <xdr:from>
      <xdr:col>0</xdr:col>
      <xdr:colOff>38099</xdr:colOff>
      <xdr:row>6</xdr:row>
      <xdr:rowOff>28575</xdr:rowOff>
    </xdr:from>
    <xdr:ext cx="333374" cy="333374"/>
    <xdr:pic>
      <xdr:nvPicPr>
        <xdr:cNvPr id="17" name="גרפיקה 16" descr="לוח עם פריטים מסומנים ב- v עם מילוי מלא">
          <a:extLst>
            <a:ext uri="{FF2B5EF4-FFF2-40B4-BE49-F238E27FC236}">
              <a16:creationId xmlns:a16="http://schemas.microsoft.com/office/drawing/2014/main" id="{99E84BBB-FF2D-4263-BC67-E18D961E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11235775727" y="1114425"/>
          <a:ext cx="333374" cy="33337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BN118"/>
  <sheetViews>
    <sheetView showGridLines="0" showRowColHeaders="0" rightToLeft="1" tabSelected="1" showRuler="0" zoomScaleNormal="100" zoomScalePageLayoutView="70" workbookViewId="0">
      <selection activeCell="B9" sqref="B9"/>
    </sheetView>
  </sheetViews>
  <sheetFormatPr defaultRowHeight="15" x14ac:dyDescent="0.25"/>
  <cols>
    <col min="1" max="1" width="26.28515625" customWidth="1"/>
    <col min="2" max="2" width="16.85546875" customWidth="1"/>
    <col min="3" max="4" width="14.140625" customWidth="1"/>
    <col min="5" max="5" width="3.7109375" customWidth="1"/>
    <col min="6" max="7" width="9.140625" hidden="1" customWidth="1"/>
    <col min="8" max="8" width="12.7109375" style="5" customWidth="1"/>
    <col min="9" max="9" width="10.85546875" customWidth="1"/>
    <col min="10" max="10" width="4.28515625" customWidth="1"/>
    <col min="11" max="66" width="3.7109375" customWidth="1"/>
    <col min="71" max="72" width="10.28515625"/>
  </cols>
  <sheetData>
    <row r="1" spans="1:66" ht="28.5" customHeight="1" x14ac:dyDescent="0.4">
      <c r="B1" s="29" t="s">
        <v>3</v>
      </c>
      <c r="C1" s="28">
        <f ca="1">K4</f>
        <v>45796</v>
      </c>
      <c r="D1" s="1"/>
      <c r="F1" s="2"/>
      <c r="G1" s="2"/>
      <c r="H1" s="4"/>
      <c r="I1" s="25"/>
      <c r="J1" s="2"/>
      <c r="K1" s="7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66" ht="19.5" customHeight="1" x14ac:dyDescent="0.3">
      <c r="B2" s="8"/>
      <c r="D2" s="30" t="s">
        <v>4</v>
      </c>
      <c r="H2" s="86">
        <v>45658</v>
      </c>
      <c r="I2" s="87"/>
    </row>
    <row r="3" spans="1:66" ht="19.5" customHeight="1" x14ac:dyDescent="0.3">
      <c r="B3" s="8"/>
      <c r="D3" s="30" t="s">
        <v>5</v>
      </c>
      <c r="H3" s="31">
        <f ca="1">TODAY()</f>
        <v>45816</v>
      </c>
      <c r="I3" s="26"/>
    </row>
    <row r="4" spans="1:66" ht="19.5" customHeight="1" x14ac:dyDescent="0.25">
      <c r="D4" s="30" t="s">
        <v>6</v>
      </c>
      <c r="H4" s="81">
        <f ca="1">WEEKNUM(today)-3</f>
        <v>21</v>
      </c>
      <c r="K4" s="88">
        <f ca="1">K5</f>
        <v>45796</v>
      </c>
      <c r="L4" s="89"/>
      <c r="M4" s="89"/>
      <c r="N4" s="89"/>
      <c r="O4" s="89"/>
      <c r="P4" s="89"/>
      <c r="Q4" s="90"/>
      <c r="R4" s="88">
        <f ca="1">R5</f>
        <v>45803</v>
      </c>
      <c r="S4" s="89"/>
      <c r="T4" s="89"/>
      <c r="U4" s="89"/>
      <c r="V4" s="89"/>
      <c r="W4" s="89"/>
      <c r="X4" s="90"/>
      <c r="Y4" s="88">
        <f ca="1">Y5</f>
        <v>45810</v>
      </c>
      <c r="Z4" s="89"/>
      <c r="AA4" s="89"/>
      <c r="AB4" s="89"/>
      <c r="AC4" s="89"/>
      <c r="AD4" s="89"/>
      <c r="AE4" s="90"/>
      <c r="AF4" s="88">
        <f ca="1">AF5</f>
        <v>45817</v>
      </c>
      <c r="AG4" s="89"/>
      <c r="AH4" s="89"/>
      <c r="AI4" s="89"/>
      <c r="AJ4" s="89"/>
      <c r="AK4" s="89"/>
      <c r="AL4" s="90"/>
      <c r="AM4" s="88">
        <f ca="1">AM5</f>
        <v>45824</v>
      </c>
      <c r="AN4" s="89"/>
      <c r="AO4" s="89"/>
      <c r="AP4" s="89"/>
      <c r="AQ4" s="89"/>
      <c r="AR4" s="89"/>
      <c r="AS4" s="90"/>
      <c r="AT4" s="88">
        <f ca="1">AT5</f>
        <v>45831</v>
      </c>
      <c r="AU4" s="89"/>
      <c r="AV4" s="89"/>
      <c r="AW4" s="89"/>
      <c r="AX4" s="89"/>
      <c r="AY4" s="89"/>
      <c r="AZ4" s="90"/>
      <c r="BA4" s="88">
        <f ca="1">BA5</f>
        <v>45838</v>
      </c>
      <c r="BB4" s="89"/>
      <c r="BC4" s="89"/>
      <c r="BD4" s="89"/>
      <c r="BE4" s="89"/>
      <c r="BF4" s="89"/>
      <c r="BG4" s="90"/>
      <c r="BH4" s="88">
        <f ca="1">BH5</f>
        <v>45845</v>
      </c>
      <c r="BI4" s="89"/>
      <c r="BJ4" s="89"/>
      <c r="BK4" s="89"/>
      <c r="BL4" s="89"/>
      <c r="BM4" s="89"/>
      <c r="BN4" s="90"/>
    </row>
    <row r="5" spans="1:66" x14ac:dyDescent="0.25">
      <c r="A5" s="6"/>
      <c r="E5" s="6"/>
      <c r="K5" s="11">
        <f ca="1">H2-WEEKDAY(H2,1)+2+7*(H4-1)</f>
        <v>45796</v>
      </c>
      <c r="L5" s="10">
        <f ca="1">K5+1</f>
        <v>45797</v>
      </c>
      <c r="M5" s="10">
        <f t="shared" ref="M5:AZ5" ca="1" si="0">L5+1</f>
        <v>45798</v>
      </c>
      <c r="N5" s="10">
        <f t="shared" ca="1" si="0"/>
        <v>45799</v>
      </c>
      <c r="O5" s="10">
        <f t="shared" ca="1" si="0"/>
        <v>45800</v>
      </c>
      <c r="P5" s="10">
        <f t="shared" ca="1" si="0"/>
        <v>45801</v>
      </c>
      <c r="Q5" s="12">
        <f t="shared" ca="1" si="0"/>
        <v>45802</v>
      </c>
      <c r="R5" s="11">
        <f ca="1">Q5+1</f>
        <v>45803</v>
      </c>
      <c r="S5" s="10">
        <f ca="1">R5+1</f>
        <v>45804</v>
      </c>
      <c r="T5" s="10">
        <f t="shared" ca="1" si="0"/>
        <v>45805</v>
      </c>
      <c r="U5" s="10">
        <f t="shared" ca="1" si="0"/>
        <v>45806</v>
      </c>
      <c r="V5" s="10">
        <f t="shared" ca="1" si="0"/>
        <v>45807</v>
      </c>
      <c r="W5" s="10">
        <f t="shared" ca="1" si="0"/>
        <v>45808</v>
      </c>
      <c r="X5" s="12">
        <f t="shared" ca="1" si="0"/>
        <v>45809</v>
      </c>
      <c r="Y5" s="11">
        <f ca="1">X5+1</f>
        <v>45810</v>
      </c>
      <c r="Z5" s="10">
        <f ca="1">Y5+1</f>
        <v>45811</v>
      </c>
      <c r="AA5" s="10">
        <f t="shared" ca="1" si="0"/>
        <v>45812</v>
      </c>
      <c r="AB5" s="10">
        <f t="shared" ca="1" si="0"/>
        <v>45813</v>
      </c>
      <c r="AC5" s="10">
        <f t="shared" ca="1" si="0"/>
        <v>45814</v>
      </c>
      <c r="AD5" s="10">
        <f t="shared" ca="1" si="0"/>
        <v>45815</v>
      </c>
      <c r="AE5" s="12">
        <f t="shared" ca="1" si="0"/>
        <v>45816</v>
      </c>
      <c r="AF5" s="11">
        <f ca="1">AE5+1</f>
        <v>45817</v>
      </c>
      <c r="AG5" s="10">
        <f ca="1">AF5+1</f>
        <v>45818</v>
      </c>
      <c r="AH5" s="10">
        <f t="shared" ca="1" si="0"/>
        <v>45819</v>
      </c>
      <c r="AI5" s="10">
        <f t="shared" ca="1" si="0"/>
        <v>45820</v>
      </c>
      <c r="AJ5" s="10">
        <f t="shared" ca="1" si="0"/>
        <v>45821</v>
      </c>
      <c r="AK5" s="10">
        <f t="shared" ca="1" si="0"/>
        <v>45822</v>
      </c>
      <c r="AL5" s="12">
        <f t="shared" ca="1" si="0"/>
        <v>45823</v>
      </c>
      <c r="AM5" s="11">
        <f ca="1">AL5+1</f>
        <v>45824</v>
      </c>
      <c r="AN5" s="10">
        <f ca="1">AM5+1</f>
        <v>45825</v>
      </c>
      <c r="AO5" s="10">
        <f t="shared" ca="1" si="0"/>
        <v>45826</v>
      </c>
      <c r="AP5" s="10">
        <f t="shared" ca="1" si="0"/>
        <v>45827</v>
      </c>
      <c r="AQ5" s="10">
        <f t="shared" ca="1" si="0"/>
        <v>45828</v>
      </c>
      <c r="AR5" s="10">
        <f t="shared" ca="1" si="0"/>
        <v>45829</v>
      </c>
      <c r="AS5" s="12">
        <f t="shared" ca="1" si="0"/>
        <v>45830</v>
      </c>
      <c r="AT5" s="11">
        <f ca="1">AS5+1</f>
        <v>45831</v>
      </c>
      <c r="AU5" s="10">
        <f ca="1">AT5+1</f>
        <v>45832</v>
      </c>
      <c r="AV5" s="10">
        <f t="shared" ca="1" si="0"/>
        <v>45833</v>
      </c>
      <c r="AW5" s="10">
        <f t="shared" ca="1" si="0"/>
        <v>45834</v>
      </c>
      <c r="AX5" s="10">
        <f t="shared" ca="1" si="0"/>
        <v>45835</v>
      </c>
      <c r="AY5" s="10">
        <f t="shared" ca="1" si="0"/>
        <v>45836</v>
      </c>
      <c r="AZ5" s="12">
        <f t="shared" ca="1" si="0"/>
        <v>45837</v>
      </c>
      <c r="BA5" s="11">
        <f ca="1">AZ5+1</f>
        <v>45838</v>
      </c>
      <c r="BB5" s="10">
        <f ca="1">BA5+1</f>
        <v>45839</v>
      </c>
      <c r="BC5" s="10">
        <f t="shared" ref="BC5:BG5" ca="1" si="1">BB5+1</f>
        <v>45840</v>
      </c>
      <c r="BD5" s="10">
        <f t="shared" ca="1" si="1"/>
        <v>45841</v>
      </c>
      <c r="BE5" s="10">
        <f t="shared" ca="1" si="1"/>
        <v>45842</v>
      </c>
      <c r="BF5" s="10">
        <f t="shared" ca="1" si="1"/>
        <v>45843</v>
      </c>
      <c r="BG5" s="12">
        <f t="shared" ca="1" si="1"/>
        <v>45844</v>
      </c>
      <c r="BH5" s="11">
        <f ca="1">BG5+1</f>
        <v>45845</v>
      </c>
      <c r="BI5" s="10">
        <f ca="1">BH5+1</f>
        <v>45846</v>
      </c>
      <c r="BJ5" s="10">
        <f t="shared" ref="BJ5:BN5" ca="1" si="2">BI5+1</f>
        <v>45847</v>
      </c>
      <c r="BK5" s="10">
        <f t="shared" ca="1" si="2"/>
        <v>45848</v>
      </c>
      <c r="BL5" s="10">
        <f t="shared" ca="1" si="2"/>
        <v>45849</v>
      </c>
      <c r="BM5" s="10">
        <f t="shared" ca="1" si="2"/>
        <v>45850</v>
      </c>
      <c r="BN5" s="12">
        <f t="shared" ca="1" si="2"/>
        <v>45851</v>
      </c>
    </row>
    <row r="6" spans="1:66" ht="29.25" customHeight="1" thickBot="1" x14ac:dyDescent="0.3">
      <c r="A6" s="14"/>
      <c r="B6" s="32" t="s">
        <v>14</v>
      </c>
      <c r="C6" s="9" t="s">
        <v>22</v>
      </c>
      <c r="D6" s="9" t="s">
        <v>15</v>
      </c>
      <c r="E6" s="9"/>
      <c r="F6" s="9" t="s">
        <v>20</v>
      </c>
      <c r="G6" s="9" t="s">
        <v>21</v>
      </c>
      <c r="H6" s="9" t="s">
        <v>4</v>
      </c>
      <c r="I6" s="9" t="s">
        <v>19</v>
      </c>
      <c r="J6" s="9" t="s">
        <v>33</v>
      </c>
      <c r="K6" s="13" t="str">
        <f t="shared" ref="K6" ca="1" si="3">IF(RIGHT(TEXT(K5,"ddd"),3)="שבת","ש",RIGHT(TEXT(K5,"ddd"),1))</f>
        <v>ב</v>
      </c>
      <c r="L6" s="13" t="str">
        <f t="shared" ref="L6" ca="1" si="4">IF(RIGHT(TEXT(L5,"ddd"),3)="שבת","ש",RIGHT(TEXT(L5,"ddd"),1))</f>
        <v>ג</v>
      </c>
      <c r="M6" s="13" t="str">
        <f t="shared" ref="M6" ca="1" si="5">IF(RIGHT(TEXT(M5,"ddd"),3)="שבת","ש",RIGHT(TEXT(M5,"ddd"),1))</f>
        <v>ד</v>
      </c>
      <c r="N6" s="13" t="str">
        <f t="shared" ref="N6" ca="1" si="6">IF(RIGHT(TEXT(N5,"ddd"),3)="שבת","ש",RIGHT(TEXT(N5,"ddd"),1))</f>
        <v>ה</v>
      </c>
      <c r="O6" s="13" t="str">
        <f t="shared" ref="O6" ca="1" si="7">IF(RIGHT(TEXT(O5,"ddd"),3)="שבת","ש",RIGHT(TEXT(O5,"ddd"),1))</f>
        <v>ו</v>
      </c>
      <c r="P6" s="13" t="str">
        <f t="shared" ref="P6" ca="1" si="8">IF(RIGHT(TEXT(P5,"ddd"),3)="שבת","ש",RIGHT(TEXT(P5,"ddd"),1))</f>
        <v>ש</v>
      </c>
      <c r="Q6" s="13" t="str">
        <f t="shared" ref="Q6" ca="1" si="9">IF(RIGHT(TEXT(Q5,"ddd"),3)="שבת","ש",RIGHT(TEXT(Q5,"ddd"),1))</f>
        <v>א</v>
      </c>
      <c r="R6" s="13" t="str">
        <f t="shared" ref="R6" ca="1" si="10">IF(RIGHT(TEXT(R5,"ddd"),3)="שבת","ש",RIGHT(TEXT(R5,"ddd"),1))</f>
        <v>ב</v>
      </c>
      <c r="S6" s="13" t="str">
        <f t="shared" ref="S6" ca="1" si="11">IF(RIGHT(TEXT(S5,"ddd"),3)="שבת","ש",RIGHT(TEXT(S5,"ddd"),1))</f>
        <v>ג</v>
      </c>
      <c r="T6" s="13" t="str">
        <f t="shared" ref="T6" ca="1" si="12">IF(RIGHT(TEXT(T5,"ddd"),3)="שבת","ש",RIGHT(TEXT(T5,"ddd"),1))</f>
        <v>ד</v>
      </c>
      <c r="U6" s="13" t="str">
        <f t="shared" ref="U6" ca="1" si="13">IF(RIGHT(TEXT(U5,"ddd"),3)="שבת","ש",RIGHT(TEXT(U5,"ddd"),1))</f>
        <v>ה</v>
      </c>
      <c r="V6" s="13" t="str">
        <f t="shared" ref="V6" ca="1" si="14">IF(RIGHT(TEXT(V5,"ddd"),3)="שבת","ש",RIGHT(TEXT(V5,"ddd"),1))</f>
        <v>ו</v>
      </c>
      <c r="W6" s="13" t="str">
        <f t="shared" ref="W6" ca="1" si="15">IF(RIGHT(TEXT(W5,"ddd"),3)="שבת","ש",RIGHT(TEXT(W5,"ddd"),1))</f>
        <v>ש</v>
      </c>
      <c r="X6" s="13" t="str">
        <f t="shared" ref="X6" ca="1" si="16">IF(RIGHT(TEXT(X5,"ddd"),3)="שבת","ש",RIGHT(TEXT(X5,"ddd"),1))</f>
        <v>א</v>
      </c>
      <c r="Y6" s="13" t="str">
        <f t="shared" ref="Y6" ca="1" si="17">IF(RIGHT(TEXT(Y5,"ddd"),3)="שבת","ש",RIGHT(TEXT(Y5,"ddd"),1))</f>
        <v>ב</v>
      </c>
      <c r="Z6" s="13" t="str">
        <f t="shared" ref="Z6" ca="1" si="18">IF(RIGHT(TEXT(Z5,"ddd"),3)="שבת","ש",RIGHT(TEXT(Z5,"ddd"),1))</f>
        <v>ג</v>
      </c>
      <c r="AA6" s="13" t="str">
        <f t="shared" ref="AA6" ca="1" si="19">IF(RIGHT(TEXT(AA5,"ddd"),3)="שבת","ש",RIGHT(TEXT(AA5,"ddd"),1))</f>
        <v>ד</v>
      </c>
      <c r="AB6" s="13" t="str">
        <f t="shared" ref="AB6" ca="1" si="20">IF(RIGHT(TEXT(AB5,"ddd"),3)="שבת","ש",RIGHT(TEXT(AB5,"ddd"),1))</f>
        <v>ה</v>
      </c>
      <c r="AC6" s="13" t="str">
        <f t="shared" ref="AC6" ca="1" si="21">IF(RIGHT(TEXT(AC5,"ddd"),3)="שבת","ש",RIGHT(TEXT(AC5,"ddd"),1))</f>
        <v>ו</v>
      </c>
      <c r="AD6" s="13" t="str">
        <f t="shared" ref="AD6" ca="1" si="22">IF(RIGHT(TEXT(AD5,"ddd"),3)="שבת","ש",RIGHT(TEXT(AD5,"ddd"),1))</f>
        <v>ש</v>
      </c>
      <c r="AE6" s="13" t="str">
        <f t="shared" ref="AE6" ca="1" si="23">IF(RIGHT(TEXT(AE5,"ddd"),3)="שבת","ש",RIGHT(TEXT(AE5,"ddd"),1))</f>
        <v>א</v>
      </c>
      <c r="AF6" s="13" t="str">
        <f t="shared" ref="AF6" ca="1" si="24">IF(RIGHT(TEXT(AF5,"ddd"),3)="שבת","ש",RIGHT(TEXT(AF5,"ddd"),1))</f>
        <v>ב</v>
      </c>
      <c r="AG6" s="13" t="str">
        <f t="shared" ref="AG6" ca="1" si="25">IF(RIGHT(TEXT(AG5,"ddd"),3)="שבת","ש",RIGHT(TEXT(AG5,"ddd"),1))</f>
        <v>ג</v>
      </c>
      <c r="AH6" s="13" t="str">
        <f t="shared" ref="AH6" ca="1" si="26">IF(RIGHT(TEXT(AH5,"ddd"),3)="שבת","ש",RIGHT(TEXT(AH5,"ddd"),1))</f>
        <v>ד</v>
      </c>
      <c r="AI6" s="13" t="str">
        <f t="shared" ref="AI6" ca="1" si="27">IF(RIGHT(TEXT(AI5,"ddd"),3)="שבת","ש",RIGHT(TEXT(AI5,"ddd"),1))</f>
        <v>ה</v>
      </c>
      <c r="AJ6" s="13" t="str">
        <f t="shared" ref="AJ6" ca="1" si="28">IF(RIGHT(TEXT(AJ5,"ddd"),3)="שבת","ש",RIGHT(TEXT(AJ5,"ddd"),1))</f>
        <v>ו</v>
      </c>
      <c r="AK6" s="13" t="str">
        <f t="shared" ref="AK6" ca="1" si="29">IF(RIGHT(TEXT(AK5,"ddd"),3)="שבת","ש",RIGHT(TEXT(AK5,"ddd"),1))</f>
        <v>ש</v>
      </c>
      <c r="AL6" s="13" t="str">
        <f t="shared" ref="AL6" ca="1" si="30">IF(RIGHT(TEXT(AL5,"ddd"),3)="שבת","ש",RIGHT(TEXT(AL5,"ddd"),1))</f>
        <v>א</v>
      </c>
      <c r="AM6" s="13" t="str">
        <f t="shared" ref="AM6" ca="1" si="31">IF(RIGHT(TEXT(AM5,"ddd"),3)="שבת","ש",RIGHT(TEXT(AM5,"ddd"),1))</f>
        <v>ב</v>
      </c>
      <c r="AN6" s="13" t="str">
        <f t="shared" ref="AN6" ca="1" si="32">IF(RIGHT(TEXT(AN5,"ddd"),3)="שבת","ש",RIGHT(TEXT(AN5,"ddd"),1))</f>
        <v>ג</v>
      </c>
      <c r="AO6" s="13" t="str">
        <f t="shared" ref="AO6" ca="1" si="33">IF(RIGHT(TEXT(AO5,"ddd"),3)="שבת","ש",RIGHT(TEXT(AO5,"ddd"),1))</f>
        <v>ד</v>
      </c>
      <c r="AP6" s="13" t="str">
        <f t="shared" ref="AP6" ca="1" si="34">IF(RIGHT(TEXT(AP5,"ddd"),3)="שבת","ש",RIGHT(TEXT(AP5,"ddd"),1))</f>
        <v>ה</v>
      </c>
      <c r="AQ6" s="13" t="str">
        <f t="shared" ref="AQ6" ca="1" si="35">IF(RIGHT(TEXT(AQ5,"ddd"),3)="שבת","ש",RIGHT(TEXT(AQ5,"ddd"),1))</f>
        <v>ו</v>
      </c>
      <c r="AR6" s="13" t="str">
        <f t="shared" ref="AR6" ca="1" si="36">IF(RIGHT(TEXT(AR5,"ddd"),3)="שבת","ש",RIGHT(TEXT(AR5,"ddd"),1))</f>
        <v>ש</v>
      </c>
      <c r="AS6" s="13" t="str">
        <f t="shared" ref="AS6" ca="1" si="37">IF(RIGHT(TEXT(AS5,"ddd"),3)="שבת","ש",RIGHT(TEXT(AS5,"ddd"),1))</f>
        <v>א</v>
      </c>
      <c r="AT6" s="13" t="str">
        <f t="shared" ref="AT6" ca="1" si="38">IF(RIGHT(TEXT(AT5,"ddd"),3)="שבת","ש",RIGHT(TEXT(AT5,"ddd"),1))</f>
        <v>ב</v>
      </c>
      <c r="AU6" s="13" t="str">
        <f t="shared" ref="AU6" ca="1" si="39">IF(RIGHT(TEXT(AU5,"ddd"),3)="שבת","ש",RIGHT(TEXT(AU5,"ddd"),1))</f>
        <v>ג</v>
      </c>
      <c r="AV6" s="13" t="str">
        <f t="shared" ref="AV6" ca="1" si="40">IF(RIGHT(TEXT(AV5,"ddd"),3)="שבת","ש",RIGHT(TEXT(AV5,"ddd"),1))</f>
        <v>ד</v>
      </c>
      <c r="AW6" s="13" t="str">
        <f t="shared" ref="AW6" ca="1" si="41">IF(RIGHT(TEXT(AW5,"ddd"),3)="שבת","ש",RIGHT(TEXT(AW5,"ddd"),1))</f>
        <v>ה</v>
      </c>
      <c r="AX6" s="13" t="str">
        <f t="shared" ref="AX6" ca="1" si="42">IF(RIGHT(TEXT(AX5,"ddd"),3)="שבת","ש",RIGHT(TEXT(AX5,"ddd"),1))</f>
        <v>ו</v>
      </c>
      <c r="AY6" s="13" t="str">
        <f t="shared" ref="AY6" ca="1" si="43">IF(RIGHT(TEXT(AY5,"ddd"),3)="שבת","ש",RIGHT(TEXT(AY5,"ddd"),1))</f>
        <v>ש</v>
      </c>
      <c r="AZ6" s="13" t="str">
        <f t="shared" ref="AZ6" ca="1" si="44">IF(RIGHT(TEXT(AZ5,"ddd"),3)="שבת","ש",RIGHT(TEXT(AZ5,"ddd"),1))</f>
        <v>א</v>
      </c>
      <c r="BA6" s="13" t="str">
        <f t="shared" ref="BA6" ca="1" si="45">IF(RIGHT(TEXT(BA5,"ddd"),3)="שבת","ש",RIGHT(TEXT(BA5,"ddd"),1))</f>
        <v>ב</v>
      </c>
      <c r="BB6" s="13" t="str">
        <f t="shared" ref="BB6" ca="1" si="46">IF(RIGHT(TEXT(BB5,"ddd"),3)="שבת","ש",RIGHT(TEXT(BB5,"ddd"),1))</f>
        <v>ג</v>
      </c>
      <c r="BC6" s="13" t="str">
        <f t="shared" ref="BC6" ca="1" si="47">IF(RIGHT(TEXT(BC5,"ddd"),3)="שבת","ש",RIGHT(TEXT(BC5,"ddd"),1))</f>
        <v>ד</v>
      </c>
      <c r="BD6" s="13" t="str">
        <f t="shared" ref="BD6" ca="1" si="48">IF(RIGHT(TEXT(BD5,"ddd"),3)="שבת","ש",RIGHT(TEXT(BD5,"ddd"),1))</f>
        <v>ה</v>
      </c>
      <c r="BE6" s="13" t="str">
        <f t="shared" ref="BE6" ca="1" si="49">IF(RIGHT(TEXT(BE5,"ddd"),3)="שבת","ש",RIGHT(TEXT(BE5,"ddd"),1))</f>
        <v>ו</v>
      </c>
      <c r="BF6" s="13" t="str">
        <f t="shared" ref="BF6" ca="1" si="50">IF(RIGHT(TEXT(BF5,"ddd"),3)="שבת","ש",RIGHT(TEXT(BF5,"ddd"),1))</f>
        <v>ש</v>
      </c>
      <c r="BG6" s="13" t="str">
        <f t="shared" ref="BG6" ca="1" si="51">IF(RIGHT(TEXT(BG5,"ddd"),3)="שבת","ש",RIGHT(TEXT(BG5,"ddd"),1))</f>
        <v>א</v>
      </c>
      <c r="BH6" s="13" t="str">
        <f t="shared" ref="BH6" ca="1" si="52">IF(RIGHT(TEXT(BH5,"ddd"),3)="שבת","ש",RIGHT(TEXT(BH5,"ddd"),1))</f>
        <v>ב</v>
      </c>
      <c r="BI6" s="13" t="str">
        <f t="shared" ref="BI6" ca="1" si="53">IF(RIGHT(TEXT(BI5,"ddd"),3)="שבת","ש",RIGHT(TEXT(BI5,"ddd"),1))</f>
        <v>ג</v>
      </c>
      <c r="BJ6" s="13" t="str">
        <f t="shared" ref="BJ6" ca="1" si="54">IF(RIGHT(TEXT(BJ5,"ddd"),3)="שבת","ש",RIGHT(TEXT(BJ5,"ddd"),1))</f>
        <v>ד</v>
      </c>
      <c r="BK6" s="13" t="str">
        <f t="shared" ref="BK6" ca="1" si="55">IF(RIGHT(TEXT(BK5,"ddd"),3)="שבת","ש",RIGHT(TEXT(BK5,"ddd"),1))</f>
        <v>ה</v>
      </c>
      <c r="BL6" s="13" t="str">
        <f t="shared" ref="BL6" ca="1" si="56">IF(RIGHT(TEXT(BL5,"ddd"),3)="שבת","ש",RIGHT(TEXT(BL5,"ddd"),1))</f>
        <v>ו</v>
      </c>
      <c r="BM6" s="13" t="str">
        <f t="shared" ref="BM6" ca="1" si="57">IF(RIGHT(TEXT(BM5,"ddd"),3)="שבת","ש",RIGHT(TEXT(BM5,"ddd"),1))</f>
        <v>ש</v>
      </c>
      <c r="BN6" s="13" t="str">
        <f t="shared" ref="BN6" ca="1" si="58">IF(RIGHT(TEXT(BN5,"ddd"),3)="שבת","ש",RIGHT(TEXT(BN5,"ddd"),1))</f>
        <v>א</v>
      </c>
    </row>
    <row r="7" spans="1:66" s="3" customFormat="1" ht="21.75" thickBot="1" x14ac:dyDescent="0.3">
      <c r="A7" s="14"/>
      <c r="B7" s="15"/>
      <c r="C7" s="16"/>
      <c r="D7" s="16"/>
      <c r="E7" s="20"/>
      <c r="F7" s="17"/>
      <c r="G7" s="17"/>
      <c r="H7" s="18"/>
      <c r="I7" s="19"/>
      <c r="J7" s="20" t="str">
        <f t="shared" ref="J7:J41" si="59">IF(OR(ISBLANK(task_start),ISBLANK(task_end)),"",task_end-task_start+1)</f>
        <v/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</row>
    <row r="8" spans="1:66" s="3" customFormat="1" ht="21.75" thickBot="1" x14ac:dyDescent="0.3">
      <c r="A8" s="14"/>
      <c r="B8" s="50" t="s">
        <v>9</v>
      </c>
      <c r="C8" s="50"/>
      <c r="D8" s="50"/>
      <c r="E8" s="50"/>
      <c r="F8" s="51"/>
      <c r="G8" s="51"/>
      <c r="H8" s="52"/>
      <c r="I8" s="53"/>
      <c r="J8" s="20" t="str">
        <f t="shared" si="59"/>
        <v/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</row>
    <row r="9" spans="1:66" s="3" customFormat="1" ht="21" customHeight="1" thickBot="1" x14ac:dyDescent="0.3">
      <c r="B9" s="54" t="s">
        <v>7</v>
      </c>
      <c r="C9" s="54" t="s">
        <v>23</v>
      </c>
      <c r="D9" s="54" t="s">
        <v>16</v>
      </c>
      <c r="E9" s="82">
        <f ca="1">IF(D9="הושלם",1,IF(D9="בתהליך",IF(I9&gt;today,1,2),IF(H9&gt;today,"",IF(I9&lt;today,3,2))))</f>
        <v>3</v>
      </c>
      <c r="F9" s="55">
        <f>IF(D9="טרם החל",0,IF(D9="בתהליך",MAX(G9,50%),1))</f>
        <v>0</v>
      </c>
      <c r="G9" s="55">
        <f ca="1">IFERROR((today-H9)/(I9-H9),50%)</f>
        <v>2.5</v>
      </c>
      <c r="H9" s="56">
        <f ca="1">today-5</f>
        <v>45811</v>
      </c>
      <c r="I9" s="56">
        <f ca="1">H9+2</f>
        <v>45813</v>
      </c>
      <c r="J9" s="84">
        <f t="shared" ca="1" si="59"/>
        <v>3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</row>
    <row r="10" spans="1:66" s="3" customFormat="1" ht="21.75" thickBot="1" x14ac:dyDescent="0.3">
      <c r="A10" s="14"/>
      <c r="B10" s="54" t="s">
        <v>0</v>
      </c>
      <c r="C10" s="54" t="s">
        <v>25</v>
      </c>
      <c r="D10" s="54" t="s">
        <v>17</v>
      </c>
      <c r="E10" s="82">
        <f ca="1">IF(D10="הושלם",1,IF(D10="בתהליך",IF(I10&gt;today,1,2),IF(H10&gt;today,"",IF(I10&lt;today,3,2))))</f>
        <v>1</v>
      </c>
      <c r="F10" s="55">
        <f t="shared" ref="F10:F13" ca="1" si="60">IF(D10="טרם החל",0,IF(D10="בתהליך",MAX(G10,50%),1))</f>
        <v>0.5</v>
      </c>
      <c r="G10" s="55">
        <f ca="1">IFERROR((today-H10)/(I10-H10),50%)</f>
        <v>0.4</v>
      </c>
      <c r="H10" s="56">
        <f ca="1">today-2</f>
        <v>45814</v>
      </c>
      <c r="I10" s="56">
        <f ca="1">H10+5</f>
        <v>45819</v>
      </c>
      <c r="J10" s="84">
        <f t="shared" ca="1" si="59"/>
        <v>6</v>
      </c>
      <c r="K10" s="22"/>
      <c r="L10" s="22"/>
      <c r="M10" s="22"/>
      <c r="N10" s="22"/>
      <c r="O10" s="22"/>
      <c r="P10" s="27"/>
      <c r="Q10" s="22"/>
      <c r="R10" s="22"/>
      <c r="S10" s="22"/>
      <c r="T10" s="22"/>
      <c r="U10" s="22"/>
      <c r="V10" s="22"/>
      <c r="W10" s="23"/>
      <c r="X10" s="23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</row>
    <row r="11" spans="1:66" s="3" customFormat="1" ht="21.75" thickBot="1" x14ac:dyDescent="0.3">
      <c r="A11" s="14"/>
      <c r="B11" s="54" t="s">
        <v>1</v>
      </c>
      <c r="C11" s="54" t="s">
        <v>24</v>
      </c>
      <c r="D11" s="54" t="s">
        <v>16</v>
      </c>
      <c r="E11" s="82" t="str">
        <f ca="1">IF(D11="הושלם",1,IF(D11="בתהליך",IF(I11&gt;today,1,2),IF(H11&gt;today,"",IF(I11&lt;today,3,2))))</f>
        <v/>
      </c>
      <c r="F11" s="55">
        <f t="shared" si="60"/>
        <v>0</v>
      </c>
      <c r="G11" s="55">
        <f ca="1">IFERROR((today-H11)/(I11-H11),50%)</f>
        <v>-1.6666666666666667</v>
      </c>
      <c r="H11" s="56">
        <f ca="1">today+10</f>
        <v>45826</v>
      </c>
      <c r="I11" s="56">
        <f ca="1">H11+6</f>
        <v>45832</v>
      </c>
      <c r="J11" s="84">
        <f t="shared" ca="1" si="59"/>
        <v>7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</row>
    <row r="12" spans="1:66" s="3" customFormat="1" ht="21.75" thickBot="1" x14ac:dyDescent="0.3">
      <c r="A12" s="14"/>
      <c r="B12" s="54" t="s">
        <v>2</v>
      </c>
      <c r="C12" s="54" t="s">
        <v>26</v>
      </c>
      <c r="D12" s="54" t="s">
        <v>16</v>
      </c>
      <c r="E12" s="82">
        <f ca="1">IF(D12="הושלם",1,IF(D12="בתהליך",IF(I12&gt;today,1,2),IF(H12&gt;today,"",IF(I12&lt;today,3,2))))</f>
        <v>2</v>
      </c>
      <c r="F12" s="55">
        <f t="shared" si="60"/>
        <v>0</v>
      </c>
      <c r="G12" s="55">
        <f ca="1">IFERROR((today-H12)/(I12-H12),50%)</f>
        <v>0.83333333333333337</v>
      </c>
      <c r="H12" s="56">
        <f ca="1">today-5</f>
        <v>45811</v>
      </c>
      <c r="I12" s="56">
        <f ca="1">H12+6</f>
        <v>45817</v>
      </c>
      <c r="J12" s="84">
        <f t="shared" ca="1" si="59"/>
        <v>7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3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</row>
    <row r="13" spans="1:66" s="3" customFormat="1" ht="21.75" thickBot="1" x14ac:dyDescent="0.3">
      <c r="A13" s="14"/>
      <c r="B13" s="54" t="s">
        <v>8</v>
      </c>
      <c r="C13" s="54" t="s">
        <v>27</v>
      </c>
      <c r="D13" s="54" t="s">
        <v>16</v>
      </c>
      <c r="E13" s="82">
        <f ca="1">IF(D13="הושלם",1,IF(D13="בתהליך",IF(I13&gt;today,1,2),IF(H13&gt;today,"",IF(I13&lt;today,3,2))))</f>
        <v>3</v>
      </c>
      <c r="F13" s="55">
        <f t="shared" si="60"/>
        <v>0</v>
      </c>
      <c r="G13" s="55">
        <f ca="1">IFERROR((today-H13)/(I13-H13),50%)</f>
        <v>1.4285714285714286</v>
      </c>
      <c r="H13" s="56">
        <f ca="1">today-10</f>
        <v>45806</v>
      </c>
      <c r="I13" s="56">
        <f ca="1">H13+7</f>
        <v>45813</v>
      </c>
      <c r="J13" s="84">
        <f t="shared" ca="1" si="59"/>
        <v>8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</row>
    <row r="14" spans="1:66" s="3" customFormat="1" ht="21.75" thickBot="1" x14ac:dyDescent="0.3">
      <c r="A14" s="14"/>
      <c r="B14" s="57" t="s">
        <v>10</v>
      </c>
      <c r="C14" s="57"/>
      <c r="D14" s="57"/>
      <c r="E14" s="57"/>
      <c r="F14" s="58"/>
      <c r="G14" s="58"/>
      <c r="H14" s="59"/>
      <c r="I14" s="60"/>
      <c r="J14" s="84" t="str">
        <f t="shared" si="59"/>
        <v/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</row>
    <row r="15" spans="1:66" s="3" customFormat="1" ht="21.75" thickBot="1" x14ac:dyDescent="0.3">
      <c r="A15" s="14"/>
      <c r="B15" s="61" t="s">
        <v>7</v>
      </c>
      <c r="C15" s="61" t="s">
        <v>28</v>
      </c>
      <c r="D15" s="61" t="s">
        <v>18</v>
      </c>
      <c r="E15" s="83">
        <f>IF(D15="הושלם",1,IF(D15="בתהליך",IF(I15&gt;today,1,2),IF(H15&gt;today,"",IF(I15&lt;today,3,2))))</f>
        <v>1</v>
      </c>
      <c r="F15" s="62">
        <f t="shared" ref="F15:F19" si="61">IF(D15="טרם החל",0,IF(D15="בתהליך",MAX(G15,50%),1))</f>
        <v>1</v>
      </c>
      <c r="G15" s="62">
        <f ca="1">(today-H15)/(I15-H15)</f>
        <v>2.5</v>
      </c>
      <c r="H15" s="63">
        <f ca="1">today-5</f>
        <v>45811</v>
      </c>
      <c r="I15" s="63">
        <f ca="1">H15+2</f>
        <v>45813</v>
      </c>
      <c r="J15" s="84">
        <f t="shared" ca="1" si="59"/>
        <v>3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s="3" customFormat="1" ht="21.75" thickBot="1" x14ac:dyDescent="0.3">
      <c r="A16" s="14"/>
      <c r="B16" s="61" t="s">
        <v>0</v>
      </c>
      <c r="C16" s="61" t="s">
        <v>29</v>
      </c>
      <c r="D16" s="61" t="s">
        <v>16</v>
      </c>
      <c r="E16" s="83">
        <f ca="1">IF(D16="הושלם",1,IF(D16="בתהליך",IF(I16&gt;today,1,2),IF(H16&gt;today,"",IF(I16&lt;today,3,2))))</f>
        <v>2</v>
      </c>
      <c r="F16" s="62">
        <f t="shared" si="61"/>
        <v>0</v>
      </c>
      <c r="G16" s="62">
        <f ca="1">(today-H16)/(I16-H16)</f>
        <v>0.4</v>
      </c>
      <c r="H16" s="63">
        <f ca="1">today-2</f>
        <v>45814</v>
      </c>
      <c r="I16" s="63">
        <f ca="1">H16+5</f>
        <v>45819</v>
      </c>
      <c r="J16" s="84">
        <f t="shared" ca="1" si="59"/>
        <v>6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  <c r="X16" s="23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</row>
    <row r="17" spans="1:66" s="3" customFormat="1" ht="21.75" thickBot="1" x14ac:dyDescent="0.3">
      <c r="A17" s="14"/>
      <c r="B17" s="61" t="s">
        <v>1</v>
      </c>
      <c r="C17" s="61" t="s">
        <v>30</v>
      </c>
      <c r="D17" s="61" t="s">
        <v>16</v>
      </c>
      <c r="E17" s="83" t="str">
        <f ca="1">IF(D17="הושלם",1,IF(D17="בתהליך",IF(I17&gt;today,1,2),IF(H17&gt;today,"",IF(I17&lt;today,3,2))))</f>
        <v/>
      </c>
      <c r="F17" s="62">
        <f t="shared" si="61"/>
        <v>0</v>
      </c>
      <c r="G17" s="62">
        <f ca="1">(today-H17)/(I17-H17)</f>
        <v>-1.6666666666666667</v>
      </c>
      <c r="H17" s="63">
        <f ca="1">today+10</f>
        <v>45826</v>
      </c>
      <c r="I17" s="63">
        <f ca="1">H17+6</f>
        <v>45832</v>
      </c>
      <c r="J17" s="84">
        <f t="shared" ca="1" si="59"/>
        <v>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" customFormat="1" ht="21.75" thickBot="1" x14ac:dyDescent="0.3">
      <c r="A18" s="14"/>
      <c r="B18" s="61" t="s">
        <v>2</v>
      </c>
      <c r="C18" s="61" t="s">
        <v>31</v>
      </c>
      <c r="D18" s="61" t="s">
        <v>16</v>
      </c>
      <c r="E18" s="83">
        <f ca="1">IF(D18="הושלם",1,IF(D18="בתהליך",IF(I18&gt;today,1,2),IF(H18&gt;today,"",IF(I18&lt;today,3,2))))</f>
        <v>2</v>
      </c>
      <c r="F18" s="62">
        <f t="shared" si="61"/>
        <v>0</v>
      </c>
      <c r="G18" s="62">
        <f ca="1">(today-H18)/(I18-H18)</f>
        <v>0.83333333333333337</v>
      </c>
      <c r="H18" s="63">
        <f ca="1">today-5</f>
        <v>45811</v>
      </c>
      <c r="I18" s="63">
        <f ca="1">H18+6</f>
        <v>45817</v>
      </c>
      <c r="J18" s="84">
        <f t="shared" ca="1" si="59"/>
        <v>7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3" customFormat="1" ht="21.75" thickBot="1" x14ac:dyDescent="0.3">
      <c r="A19" s="14"/>
      <c r="B19" s="61" t="s">
        <v>8</v>
      </c>
      <c r="C19" s="61" t="s">
        <v>32</v>
      </c>
      <c r="D19" s="61" t="s">
        <v>18</v>
      </c>
      <c r="E19" s="83">
        <f>IF(D19="הושלם",1,IF(D19="בתהליך",IF(I19&gt;today,1,2),IF(H19&gt;today,"",IF(I19&lt;today,3,2))))</f>
        <v>1</v>
      </c>
      <c r="F19" s="62">
        <f t="shared" si="61"/>
        <v>1</v>
      </c>
      <c r="G19" s="62">
        <f ca="1">(today-H19)/(I19-H19)</f>
        <v>1.4285714285714286</v>
      </c>
      <c r="H19" s="63">
        <f ca="1">today-10</f>
        <v>45806</v>
      </c>
      <c r="I19" s="63">
        <f ca="1">H19+7</f>
        <v>45813</v>
      </c>
      <c r="J19" s="84">
        <f t="shared" ca="1" si="59"/>
        <v>8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</row>
    <row r="20" spans="1:66" s="3" customFormat="1" ht="21.75" thickBot="1" x14ac:dyDescent="0.3">
      <c r="A20" s="14"/>
      <c r="B20" s="50" t="s">
        <v>11</v>
      </c>
      <c r="C20" s="50"/>
      <c r="D20" s="50"/>
      <c r="E20" s="50"/>
      <c r="F20" s="51"/>
      <c r="G20" s="51"/>
      <c r="H20" s="52"/>
      <c r="I20" s="53"/>
      <c r="J20" s="84" t="str">
        <f t="shared" si="59"/>
        <v/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</row>
    <row r="21" spans="1:66" s="3" customFormat="1" ht="21.75" thickBot="1" x14ac:dyDescent="0.3">
      <c r="A21" s="14"/>
      <c r="B21" s="54" t="s">
        <v>7</v>
      </c>
      <c r="C21" s="54"/>
      <c r="D21" s="54" t="s">
        <v>16</v>
      </c>
      <c r="E21" s="82" t="str">
        <f ca="1">IF(D21="הושלם",1,IF(D21="בתהליך",IF(I21&gt;today,1,2),IF(H21&gt;today,"",IF(I21&lt;today,3,2))))</f>
        <v/>
      </c>
      <c r="F21" s="55">
        <f t="shared" ref="F21:F25" si="62">IF(D21="טרם החל",0,IF(D21="בתהליך",MAX(G21,50%),1))</f>
        <v>0</v>
      </c>
      <c r="G21" s="55">
        <f ca="1">(today-H21)/(I21-H21)</f>
        <v>-1</v>
      </c>
      <c r="H21" s="56">
        <f ca="1">today+7</f>
        <v>45823</v>
      </c>
      <c r="I21" s="56">
        <f ca="1">H21+7</f>
        <v>45830</v>
      </c>
      <c r="J21" s="84">
        <f t="shared" ca="1" si="59"/>
        <v>8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</row>
    <row r="22" spans="1:66" s="3" customFormat="1" ht="21.75" thickBot="1" x14ac:dyDescent="0.3">
      <c r="A22" s="14"/>
      <c r="B22" s="54" t="s">
        <v>0</v>
      </c>
      <c r="C22" s="54"/>
      <c r="D22" s="54" t="s">
        <v>16</v>
      </c>
      <c r="E22" s="82" t="str">
        <f ca="1">IF(D22="הושלם",1,IF(D22="בתהליך",IF(I22&gt;today,1,2),IF(H22&gt;today,"",IF(I22&lt;today,3,2))))</f>
        <v/>
      </c>
      <c r="F22" s="55">
        <f t="shared" si="62"/>
        <v>0</v>
      </c>
      <c r="G22" s="55">
        <f ca="1">(today-H22)/(I22-H22)</f>
        <v>-1</v>
      </c>
      <c r="H22" s="56">
        <f ca="1">today+7</f>
        <v>45823</v>
      </c>
      <c r="I22" s="56">
        <f t="shared" ref="I22:I25" ca="1" si="63">H22+7</f>
        <v>45830</v>
      </c>
      <c r="J22" s="84">
        <f t="shared" ca="1" si="59"/>
        <v>8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</row>
    <row r="23" spans="1:66" s="3" customFormat="1" ht="21.75" thickBot="1" x14ac:dyDescent="0.3">
      <c r="A23" s="14"/>
      <c r="B23" s="54" t="s">
        <v>1</v>
      </c>
      <c r="C23" s="54"/>
      <c r="D23" s="54" t="s">
        <v>16</v>
      </c>
      <c r="E23" s="82" t="str">
        <f ca="1">IF(D23="הושלם",1,IF(D23="בתהליך",IF(I23&gt;today,1,2),IF(H23&gt;today,"",IF(I23&lt;today,3,2))))</f>
        <v/>
      </c>
      <c r="F23" s="55">
        <f t="shared" si="62"/>
        <v>0</v>
      </c>
      <c r="G23" s="55">
        <f ca="1">(today-H23)/(I23-H23)</f>
        <v>-1</v>
      </c>
      <c r="H23" s="56">
        <f ca="1">today+7</f>
        <v>45823</v>
      </c>
      <c r="I23" s="56">
        <f t="shared" ca="1" si="63"/>
        <v>45830</v>
      </c>
      <c r="J23" s="84">
        <f t="shared" ca="1" si="59"/>
        <v>8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</row>
    <row r="24" spans="1:66" s="3" customFormat="1" ht="21.75" thickBot="1" x14ac:dyDescent="0.3">
      <c r="A24" s="14"/>
      <c r="B24" s="54" t="s">
        <v>2</v>
      </c>
      <c r="C24" s="54"/>
      <c r="D24" s="54" t="s">
        <v>16</v>
      </c>
      <c r="E24" s="82" t="str">
        <f ca="1">IF(D24="הושלם",1,IF(D24="בתהליך",IF(I24&gt;today,1,2),IF(H24&gt;today,"",IF(I24&lt;today,3,2))))</f>
        <v/>
      </c>
      <c r="F24" s="55">
        <f t="shared" si="62"/>
        <v>0</v>
      </c>
      <c r="G24" s="55">
        <f ca="1">(today-H24)/(I24-H24)</f>
        <v>-1</v>
      </c>
      <c r="H24" s="56">
        <f ca="1">today+7</f>
        <v>45823</v>
      </c>
      <c r="I24" s="56">
        <f t="shared" ca="1" si="63"/>
        <v>45830</v>
      </c>
      <c r="J24" s="84">
        <f t="shared" ca="1" si="59"/>
        <v>8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</row>
    <row r="25" spans="1:66" s="3" customFormat="1" ht="21.75" thickBot="1" x14ac:dyDescent="0.3">
      <c r="A25" s="14"/>
      <c r="B25" s="54" t="s">
        <v>8</v>
      </c>
      <c r="C25" s="54"/>
      <c r="D25" s="54" t="s">
        <v>16</v>
      </c>
      <c r="E25" s="82" t="str">
        <f ca="1">IF(D25="הושלם",1,IF(D25="בתהליך",IF(I25&gt;today,1,2),IF(H25&gt;today,"",IF(I25&lt;today,3,2))))</f>
        <v/>
      </c>
      <c r="F25" s="55">
        <f t="shared" si="62"/>
        <v>0</v>
      </c>
      <c r="G25" s="55">
        <f ca="1">(today-H25)/(I25-H25)</f>
        <v>-1</v>
      </c>
      <c r="H25" s="56">
        <f ca="1">today+7</f>
        <v>45823</v>
      </c>
      <c r="I25" s="56">
        <f t="shared" ca="1" si="63"/>
        <v>45830</v>
      </c>
      <c r="J25" s="84">
        <f t="shared" ca="1" si="59"/>
        <v>8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</row>
    <row r="26" spans="1:66" s="3" customFormat="1" ht="21.75" thickBot="1" x14ac:dyDescent="0.3">
      <c r="A26" s="14"/>
      <c r="B26" s="57" t="s">
        <v>12</v>
      </c>
      <c r="C26" s="57"/>
      <c r="D26" s="57"/>
      <c r="E26" s="57"/>
      <c r="F26" s="58"/>
      <c r="G26" s="58"/>
      <c r="H26" s="59"/>
      <c r="I26" s="60"/>
      <c r="J26" s="84" t="str">
        <f t="shared" si="59"/>
        <v/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</row>
    <row r="27" spans="1:66" s="3" customFormat="1" ht="21.75" thickBot="1" x14ac:dyDescent="0.3">
      <c r="A27" s="14"/>
      <c r="B27" s="61" t="s">
        <v>7</v>
      </c>
      <c r="C27" s="61"/>
      <c r="D27" s="61" t="s">
        <v>16</v>
      </c>
      <c r="E27" s="83" t="str">
        <f ca="1">IF(D27="הושלם",1,IF(D27="בתהליך",IF(I27&gt;today,1,2),IF(H27&gt;today,"",IF(I27&lt;today,3,2))))</f>
        <v/>
      </c>
      <c r="F27" s="62">
        <f t="shared" ref="F27:F31" si="64">IF(D27="טרם החל",0,IF(D27="בתהליך",MAX(G27,50%),1))</f>
        <v>0</v>
      </c>
      <c r="G27" s="62">
        <f ca="1">(today-H27)/(I27-H27)</f>
        <v>-1</v>
      </c>
      <c r="H27" s="63">
        <f ca="1">today+7</f>
        <v>45823</v>
      </c>
      <c r="I27" s="63">
        <f ca="1">H27+7</f>
        <v>45830</v>
      </c>
      <c r="J27" s="84">
        <f t="shared" ca="1" si="59"/>
        <v>8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" customFormat="1" ht="21.75" thickBot="1" x14ac:dyDescent="0.3">
      <c r="A28" s="14"/>
      <c r="B28" s="61" t="s">
        <v>0</v>
      </c>
      <c r="C28" s="61"/>
      <c r="D28" s="61" t="s">
        <v>16</v>
      </c>
      <c r="E28" s="83" t="str">
        <f ca="1">IF(D28="הושלם",1,IF(D28="בתהליך",IF(I28&gt;today,1,2),IF(H28&gt;today,"",IF(I28&lt;today,3,2))))</f>
        <v/>
      </c>
      <c r="F28" s="62">
        <f t="shared" si="64"/>
        <v>0</v>
      </c>
      <c r="G28" s="62">
        <f ca="1">(today-H28)/(I28-H28)</f>
        <v>-1</v>
      </c>
      <c r="H28" s="63">
        <f ca="1">today+7</f>
        <v>45823</v>
      </c>
      <c r="I28" s="63">
        <f t="shared" ref="I28:I31" ca="1" si="65">H28+7</f>
        <v>45830</v>
      </c>
      <c r="J28" s="84">
        <f t="shared" ca="1" si="59"/>
        <v>8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" customFormat="1" ht="21.75" thickBot="1" x14ac:dyDescent="0.3">
      <c r="A29" s="14"/>
      <c r="B29" s="61" t="s">
        <v>1</v>
      </c>
      <c r="C29" s="61"/>
      <c r="D29" s="61" t="s">
        <v>16</v>
      </c>
      <c r="E29" s="83" t="str">
        <f ca="1">IF(D29="הושלם",1,IF(D29="בתהליך",IF(I29&gt;today,1,2),IF(H29&gt;today,"",IF(I29&lt;today,3,2))))</f>
        <v/>
      </c>
      <c r="F29" s="62">
        <f t="shared" si="64"/>
        <v>0</v>
      </c>
      <c r="G29" s="62">
        <f ca="1">(today-H29)/(I29-H29)</f>
        <v>-1</v>
      </c>
      <c r="H29" s="63">
        <f ca="1">today+7</f>
        <v>45823</v>
      </c>
      <c r="I29" s="63">
        <f t="shared" ca="1" si="65"/>
        <v>45830</v>
      </c>
      <c r="J29" s="84">
        <f t="shared" ca="1" si="59"/>
        <v>8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3" customFormat="1" ht="21.75" thickBot="1" x14ac:dyDescent="0.3">
      <c r="A30" s="14"/>
      <c r="B30" s="61" t="s">
        <v>2</v>
      </c>
      <c r="C30" s="61"/>
      <c r="D30" s="61" t="s">
        <v>16</v>
      </c>
      <c r="E30" s="83" t="str">
        <f ca="1">IF(D30="הושלם",1,IF(D30="בתהליך",IF(I30&gt;today,1,2),IF(H30&gt;today,"",IF(I30&lt;today,3,2))))</f>
        <v/>
      </c>
      <c r="F30" s="62">
        <f t="shared" si="64"/>
        <v>0</v>
      </c>
      <c r="G30" s="62">
        <f ca="1">(today-H30)/(I30-H30)</f>
        <v>-1</v>
      </c>
      <c r="H30" s="63">
        <f ca="1">today+7</f>
        <v>45823</v>
      </c>
      <c r="I30" s="63">
        <f t="shared" ca="1" si="65"/>
        <v>45830</v>
      </c>
      <c r="J30" s="84">
        <f t="shared" ca="1" si="59"/>
        <v>8</v>
      </c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</row>
    <row r="31" spans="1:66" s="3" customFormat="1" ht="21.75" thickBot="1" x14ac:dyDescent="0.3">
      <c r="A31" s="14"/>
      <c r="B31" s="61" t="s">
        <v>8</v>
      </c>
      <c r="C31" s="61"/>
      <c r="D31" s="61" t="s">
        <v>16</v>
      </c>
      <c r="E31" s="83" t="str">
        <f ca="1">IF(D31="הושלם",1,IF(D31="בתהליך",IF(I31&gt;today,1,2),IF(H31&gt;today,"",IF(I31&lt;today,3,2))))</f>
        <v/>
      </c>
      <c r="F31" s="62">
        <f t="shared" si="64"/>
        <v>0</v>
      </c>
      <c r="G31" s="62">
        <f ca="1">(today-H31)/(I31-H31)</f>
        <v>-1</v>
      </c>
      <c r="H31" s="63">
        <f ca="1">today+7</f>
        <v>45823</v>
      </c>
      <c r="I31" s="63">
        <f t="shared" ca="1" si="65"/>
        <v>45830</v>
      </c>
      <c r="J31" s="84">
        <f t="shared" ca="1" si="59"/>
        <v>8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</row>
    <row r="32" spans="1:66" s="3" customFormat="1" ht="21.75" thickBot="1" x14ac:dyDescent="0.3">
      <c r="A32" s="14"/>
      <c r="B32" s="50" t="s">
        <v>13</v>
      </c>
      <c r="C32" s="50"/>
      <c r="D32" s="50"/>
      <c r="E32" s="50"/>
      <c r="F32" s="51"/>
      <c r="G32" s="51"/>
      <c r="H32" s="52"/>
      <c r="I32" s="53"/>
      <c r="J32" s="84" t="str">
        <f t="shared" si="59"/>
        <v/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</row>
    <row r="33" spans="1:66" s="3" customFormat="1" ht="21.75" thickBot="1" x14ac:dyDescent="0.3">
      <c r="A33" s="14"/>
      <c r="B33" s="54" t="s">
        <v>7</v>
      </c>
      <c r="C33" s="54"/>
      <c r="D33" s="54" t="s">
        <v>16</v>
      </c>
      <c r="E33" s="82" t="str">
        <f ca="1">IF(D33="הושלם",1,IF(D33="בתהליך",IF(I33&gt;today,1,2),IF(H33&gt;today,"",IF(I33&lt;today,3,2))))</f>
        <v/>
      </c>
      <c r="F33" s="55">
        <f t="shared" ref="F33:F37" si="66">IF(D33="טרם החל",0,IF(D33="בתהליך",MAX(G33,50%),1))</f>
        <v>0</v>
      </c>
      <c r="G33" s="55">
        <f ca="1">(today-H33)/(I33-H33)</f>
        <v>-1</v>
      </c>
      <c r="H33" s="56">
        <f ca="1">today+7</f>
        <v>45823</v>
      </c>
      <c r="I33" s="56">
        <f ca="1">H33+7</f>
        <v>45830</v>
      </c>
      <c r="J33" s="84">
        <f t="shared" ca="1" si="59"/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3" customFormat="1" ht="21.75" thickBot="1" x14ac:dyDescent="0.3">
      <c r="A34" s="14"/>
      <c r="B34" s="54" t="s">
        <v>0</v>
      </c>
      <c r="C34" s="54"/>
      <c r="D34" s="54" t="s">
        <v>16</v>
      </c>
      <c r="E34" s="82" t="str">
        <f ca="1">IF(D34="הושלם",1,IF(D34="בתהליך",IF(I34&gt;today,1,2),IF(H34&gt;today,"",IF(I34&lt;today,3,2))))</f>
        <v/>
      </c>
      <c r="F34" s="55">
        <f t="shared" si="66"/>
        <v>0</v>
      </c>
      <c r="G34" s="55">
        <f ca="1">(today-H34)/(I34-H34)</f>
        <v>-1</v>
      </c>
      <c r="H34" s="56">
        <f ca="1">today+7</f>
        <v>45823</v>
      </c>
      <c r="I34" s="56">
        <f t="shared" ref="I34:I37" ca="1" si="67">H34+7</f>
        <v>45830</v>
      </c>
      <c r="J34" s="84">
        <f t="shared" ca="1" si="59"/>
        <v>8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</row>
    <row r="35" spans="1:66" s="3" customFormat="1" ht="21.75" thickBot="1" x14ac:dyDescent="0.3">
      <c r="A35" s="14"/>
      <c r="B35" s="54" t="s">
        <v>1</v>
      </c>
      <c r="C35" s="54"/>
      <c r="D35" s="54" t="s">
        <v>16</v>
      </c>
      <c r="E35" s="82" t="str">
        <f ca="1">IF(D35="הושלם",1,IF(D35="בתהליך",IF(I35&gt;today,1,2),IF(H35&gt;today,"",IF(I35&lt;today,3,2))))</f>
        <v/>
      </c>
      <c r="F35" s="55">
        <f t="shared" si="66"/>
        <v>0</v>
      </c>
      <c r="G35" s="55">
        <f ca="1">(today-H35)/(I35-H35)</f>
        <v>-1</v>
      </c>
      <c r="H35" s="56">
        <f ca="1">today+7</f>
        <v>45823</v>
      </c>
      <c r="I35" s="56">
        <f t="shared" ca="1" si="67"/>
        <v>45830</v>
      </c>
      <c r="J35" s="84">
        <f t="shared" ca="1" si="59"/>
        <v>8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" customFormat="1" ht="21.75" thickBot="1" x14ac:dyDescent="0.3">
      <c r="A36" s="14"/>
      <c r="B36" s="54" t="s">
        <v>2</v>
      </c>
      <c r="C36" s="54"/>
      <c r="D36" s="54" t="s">
        <v>16</v>
      </c>
      <c r="E36" s="82" t="str">
        <f ca="1">IF(D36="הושלם",1,IF(D36="בתהליך",IF(I36&gt;today,1,2),IF(H36&gt;today,"",IF(I36&lt;today,3,2))))</f>
        <v/>
      </c>
      <c r="F36" s="55">
        <f t="shared" si="66"/>
        <v>0</v>
      </c>
      <c r="G36" s="55">
        <f ca="1">(today-H36)/(I36-H36)</f>
        <v>-1</v>
      </c>
      <c r="H36" s="56">
        <f ca="1">today+7</f>
        <v>45823</v>
      </c>
      <c r="I36" s="56">
        <f t="shared" ca="1" si="67"/>
        <v>45830</v>
      </c>
      <c r="J36" s="84">
        <f t="shared" ca="1" si="59"/>
        <v>8</v>
      </c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3" customFormat="1" ht="21.75" thickBot="1" x14ac:dyDescent="0.3">
      <c r="A37" s="14"/>
      <c r="B37" s="54" t="s">
        <v>8</v>
      </c>
      <c r="C37" s="54"/>
      <c r="D37" s="54" t="s">
        <v>16</v>
      </c>
      <c r="E37" s="82" t="str">
        <f ca="1">IF(D37="הושלם",1,IF(D37="בתהליך",IF(I37&gt;today,1,2),IF(H37&gt;today,"",IF(I37&lt;today,3,2))))</f>
        <v/>
      </c>
      <c r="F37" s="55">
        <f t="shared" si="66"/>
        <v>0</v>
      </c>
      <c r="G37" s="55">
        <f ca="1">(today-H37)/(I37-H37)</f>
        <v>-1</v>
      </c>
      <c r="H37" s="56">
        <f ca="1">today+7</f>
        <v>45823</v>
      </c>
      <c r="I37" s="56">
        <f t="shared" ca="1" si="67"/>
        <v>45830</v>
      </c>
      <c r="J37" s="84">
        <f t="shared" ca="1" si="59"/>
        <v>8</v>
      </c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</row>
    <row r="38" spans="1:66" s="3" customFormat="1" ht="21.75" thickBot="1" x14ac:dyDescent="0.3">
      <c r="A38" s="14"/>
      <c r="B38" s="64"/>
      <c r="C38" s="65"/>
      <c r="D38" s="65"/>
      <c r="E38" s="20"/>
      <c r="F38" s="66"/>
      <c r="G38" s="66"/>
      <c r="H38" s="67"/>
      <c r="I38" s="68"/>
      <c r="J38" s="84" t="str">
        <f t="shared" si="59"/>
        <v/>
      </c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</row>
    <row r="39" spans="1:66" s="3" customFormat="1" ht="21.75" thickBot="1" x14ac:dyDescent="0.3">
      <c r="A39" s="14"/>
      <c r="B39" s="64"/>
      <c r="C39" s="65"/>
      <c r="D39" s="65"/>
      <c r="E39" s="20"/>
      <c r="F39" s="66"/>
      <c r="G39" s="66"/>
      <c r="H39" s="67"/>
      <c r="I39" s="68"/>
      <c r="J39" s="84" t="str">
        <f t="shared" si="59"/>
        <v/>
      </c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</row>
    <row r="40" spans="1:66" s="3" customFormat="1" ht="21.75" thickBot="1" x14ac:dyDescent="0.3">
      <c r="A40" s="14"/>
      <c r="B40" s="64"/>
      <c r="C40" s="65"/>
      <c r="D40" s="65"/>
      <c r="E40" s="20"/>
      <c r="F40" s="66"/>
      <c r="G40" s="66"/>
      <c r="H40" s="67"/>
      <c r="I40" s="68"/>
      <c r="J40" s="84" t="str">
        <f t="shared" si="59"/>
        <v/>
      </c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</row>
    <row r="41" spans="1:66" s="3" customFormat="1" ht="21.75" thickBot="1" x14ac:dyDescent="0.3">
      <c r="A41" s="14"/>
      <c r="B41" s="69"/>
      <c r="C41" s="70"/>
      <c r="D41" s="70"/>
      <c r="E41" s="21"/>
      <c r="F41" s="71"/>
      <c r="G41" s="71"/>
      <c r="H41" s="72"/>
      <c r="I41" s="73"/>
      <c r="J41" s="85" t="str">
        <f t="shared" si="59"/>
        <v/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</row>
    <row r="42" spans="1:66" x14ac:dyDescent="0.25">
      <c r="A42" s="6"/>
      <c r="B42" s="74"/>
      <c r="C42" s="74"/>
      <c r="D42" s="74"/>
      <c r="E42" s="6"/>
      <c r="F42" s="74"/>
      <c r="G42" s="74"/>
      <c r="H42" s="75"/>
      <c r="I42" s="74"/>
    </row>
    <row r="43" spans="1:66" x14ac:dyDescent="0.25">
      <c r="B43" s="76"/>
      <c r="C43" s="76"/>
      <c r="D43" s="76"/>
      <c r="F43" s="74"/>
      <c r="G43" s="74"/>
      <c r="H43" s="75"/>
      <c r="I43" s="77">
        <v>43113</v>
      </c>
    </row>
    <row r="44" spans="1:66" x14ac:dyDescent="0.25">
      <c r="B44" s="78"/>
      <c r="C44" s="79"/>
      <c r="D44" s="79"/>
      <c r="F44" s="74"/>
      <c r="G44" s="74"/>
      <c r="H44" s="75"/>
      <c r="I44" s="74"/>
    </row>
    <row r="45" spans="1:66" x14ac:dyDescent="0.25">
      <c r="B45" s="80"/>
      <c r="C45" s="74"/>
      <c r="D45" s="74"/>
      <c r="F45" s="74"/>
      <c r="G45" s="74"/>
      <c r="H45" s="75"/>
      <c r="I45" s="74"/>
    </row>
    <row r="46" spans="1:66" x14ac:dyDescent="0.25">
      <c r="B46" s="74"/>
      <c r="C46" s="74"/>
      <c r="D46" s="74"/>
      <c r="F46" s="74"/>
      <c r="G46" s="74"/>
      <c r="H46" s="75"/>
      <c r="I46" s="74"/>
    </row>
    <row r="47" spans="1:66" x14ac:dyDescent="0.25">
      <c r="B47" s="74"/>
      <c r="C47" s="74"/>
      <c r="D47" s="74"/>
      <c r="F47" s="74"/>
      <c r="G47" s="74"/>
      <c r="H47" s="75"/>
      <c r="I47" s="74"/>
    </row>
    <row r="48" spans="1:66" x14ac:dyDescent="0.25">
      <c r="B48" s="74"/>
      <c r="C48" s="74"/>
      <c r="D48" s="74"/>
      <c r="F48" s="74"/>
      <c r="G48" s="74"/>
      <c r="H48" s="75"/>
      <c r="I48" s="74"/>
    </row>
    <row r="49" spans="2:9" x14ac:dyDescent="0.25">
      <c r="B49" s="74"/>
      <c r="C49" s="74"/>
      <c r="D49" s="74"/>
      <c r="F49" s="74"/>
      <c r="G49" s="74"/>
      <c r="H49" s="75"/>
      <c r="I49" s="74"/>
    </row>
    <row r="50" spans="2:9" x14ac:dyDescent="0.25">
      <c r="B50" s="74"/>
      <c r="C50" s="74"/>
      <c r="D50" s="74"/>
      <c r="F50" s="74"/>
      <c r="G50" s="74"/>
      <c r="H50" s="75"/>
      <c r="I50" s="74"/>
    </row>
    <row r="51" spans="2:9" x14ac:dyDescent="0.25">
      <c r="B51" s="74"/>
      <c r="C51" s="74"/>
      <c r="D51" s="74"/>
      <c r="F51" s="74"/>
      <c r="G51" s="74"/>
      <c r="H51" s="75"/>
      <c r="I51" s="74"/>
    </row>
    <row r="52" spans="2:9" x14ac:dyDescent="0.25">
      <c r="B52" s="74"/>
      <c r="C52" s="74"/>
      <c r="D52" s="74"/>
      <c r="F52" s="74"/>
      <c r="G52" s="74"/>
      <c r="H52" s="75"/>
      <c r="I52" s="74"/>
    </row>
    <row r="53" spans="2:9" x14ac:dyDescent="0.25">
      <c r="B53" s="74"/>
      <c r="C53" s="74"/>
      <c r="D53" s="74"/>
      <c r="F53" s="74"/>
      <c r="G53" s="74"/>
      <c r="H53" s="75"/>
      <c r="I53" s="74"/>
    </row>
    <row r="54" spans="2:9" x14ac:dyDescent="0.25">
      <c r="B54" s="74"/>
      <c r="C54" s="74"/>
      <c r="D54" s="74"/>
      <c r="F54" s="74"/>
      <c r="G54" s="74"/>
      <c r="H54" s="75"/>
      <c r="I54" s="74"/>
    </row>
    <row r="55" spans="2:9" x14ac:dyDescent="0.25">
      <c r="B55" s="74"/>
      <c r="C55" s="74"/>
      <c r="D55" s="74"/>
      <c r="F55" s="74"/>
      <c r="G55" s="74"/>
      <c r="H55" s="75"/>
      <c r="I55" s="74"/>
    </row>
    <row r="56" spans="2:9" x14ac:dyDescent="0.25">
      <c r="B56" s="74"/>
      <c r="C56" s="74"/>
      <c r="D56" s="74"/>
      <c r="F56" s="74"/>
      <c r="G56" s="74"/>
      <c r="H56" s="75"/>
      <c r="I56" s="74"/>
    </row>
    <row r="57" spans="2:9" x14ac:dyDescent="0.25">
      <c r="B57" s="74"/>
      <c r="C57" s="74"/>
      <c r="D57" s="74"/>
      <c r="F57" s="74"/>
      <c r="G57" s="74"/>
      <c r="H57" s="75"/>
      <c r="I57" s="74"/>
    </row>
    <row r="58" spans="2:9" x14ac:dyDescent="0.25">
      <c r="B58" s="74"/>
      <c r="C58" s="74"/>
      <c r="D58" s="74"/>
      <c r="F58" s="74"/>
      <c r="G58" s="74"/>
      <c r="H58" s="75"/>
      <c r="I58" s="74"/>
    </row>
    <row r="59" spans="2:9" x14ac:dyDescent="0.25">
      <c r="B59" s="74"/>
      <c r="C59" s="74"/>
      <c r="D59" s="74"/>
      <c r="F59" s="74"/>
      <c r="G59" s="74"/>
      <c r="H59" s="75"/>
      <c r="I59" s="74"/>
    </row>
    <row r="60" spans="2:9" x14ac:dyDescent="0.25">
      <c r="B60" s="74"/>
      <c r="C60" s="74"/>
      <c r="D60" s="74"/>
      <c r="F60" s="74"/>
      <c r="G60" s="74"/>
      <c r="H60" s="75"/>
      <c r="I60" s="74"/>
    </row>
    <row r="61" spans="2:9" x14ac:dyDescent="0.25">
      <c r="B61" s="74"/>
      <c r="C61" s="74"/>
      <c r="D61" s="74"/>
      <c r="F61" s="74"/>
      <c r="G61" s="74"/>
      <c r="H61" s="75"/>
      <c r="I61" s="74"/>
    </row>
    <row r="62" spans="2:9" x14ac:dyDescent="0.25">
      <c r="B62" s="74"/>
      <c r="C62" s="74"/>
      <c r="D62" s="74"/>
      <c r="F62" s="74"/>
      <c r="G62" s="74"/>
      <c r="H62" s="75"/>
      <c r="I62" s="74"/>
    </row>
    <row r="63" spans="2:9" x14ac:dyDescent="0.25">
      <c r="B63" s="74"/>
      <c r="C63" s="74"/>
      <c r="D63" s="74"/>
      <c r="F63" s="74"/>
      <c r="G63" s="74"/>
      <c r="H63" s="75"/>
      <c r="I63" s="74"/>
    </row>
    <row r="64" spans="2:9" x14ac:dyDescent="0.25">
      <c r="B64" s="74"/>
      <c r="C64" s="74"/>
      <c r="D64" s="74"/>
      <c r="F64" s="74"/>
      <c r="G64" s="74"/>
      <c r="H64" s="75"/>
      <c r="I64" s="74"/>
    </row>
    <row r="65" spans="2:9" x14ac:dyDescent="0.25">
      <c r="B65" s="74"/>
      <c r="C65" s="74"/>
      <c r="D65" s="74"/>
      <c r="F65" s="74"/>
      <c r="G65" s="74"/>
      <c r="H65" s="75"/>
      <c r="I65" s="74"/>
    </row>
    <row r="66" spans="2:9" x14ac:dyDescent="0.25">
      <c r="B66" s="74"/>
      <c r="C66" s="74"/>
      <c r="D66" s="74"/>
      <c r="F66" s="74"/>
      <c r="G66" s="74"/>
      <c r="H66" s="75"/>
      <c r="I66" s="74"/>
    </row>
    <row r="67" spans="2:9" x14ac:dyDescent="0.25">
      <c r="B67" s="74"/>
      <c r="C67" s="74"/>
      <c r="D67" s="74"/>
      <c r="F67" s="74"/>
      <c r="G67" s="74"/>
      <c r="H67" s="75"/>
      <c r="I67" s="74"/>
    </row>
    <row r="68" spans="2:9" x14ac:dyDescent="0.25">
      <c r="B68" s="74"/>
      <c r="C68" s="74"/>
      <c r="D68" s="74"/>
      <c r="F68" s="74"/>
      <c r="G68" s="74"/>
      <c r="H68" s="75"/>
      <c r="I68" s="74"/>
    </row>
    <row r="69" spans="2:9" x14ac:dyDescent="0.25">
      <c r="B69" s="74"/>
      <c r="C69" s="74"/>
      <c r="D69" s="74"/>
      <c r="F69" s="74"/>
      <c r="G69" s="74"/>
      <c r="H69" s="75"/>
      <c r="I69" s="74"/>
    </row>
    <row r="70" spans="2:9" x14ac:dyDescent="0.25">
      <c r="B70" s="74"/>
      <c r="C70" s="74"/>
      <c r="D70" s="74"/>
      <c r="F70" s="74"/>
      <c r="G70" s="74"/>
      <c r="H70" s="75"/>
      <c r="I70" s="74"/>
    </row>
    <row r="71" spans="2:9" x14ac:dyDescent="0.25">
      <c r="B71" s="74"/>
      <c r="C71" s="74"/>
      <c r="D71" s="74"/>
      <c r="F71" s="74"/>
      <c r="G71" s="74"/>
      <c r="H71" s="75"/>
      <c r="I71" s="74"/>
    </row>
    <row r="72" spans="2:9" x14ac:dyDescent="0.25">
      <c r="B72" s="74"/>
      <c r="C72" s="74"/>
      <c r="D72" s="74"/>
      <c r="F72" s="74"/>
      <c r="G72" s="74"/>
      <c r="H72" s="75"/>
      <c r="I72" s="74"/>
    </row>
    <row r="73" spans="2:9" x14ac:dyDescent="0.25">
      <c r="B73" s="74"/>
      <c r="C73" s="74"/>
      <c r="D73" s="74"/>
      <c r="F73" s="74"/>
      <c r="G73" s="74"/>
      <c r="H73" s="75"/>
      <c r="I73" s="74"/>
    </row>
    <row r="74" spans="2:9" x14ac:dyDescent="0.25">
      <c r="B74" s="74"/>
      <c r="C74" s="74"/>
      <c r="D74" s="74"/>
      <c r="F74" s="74"/>
      <c r="G74" s="74"/>
      <c r="H74" s="75"/>
      <c r="I74" s="74"/>
    </row>
    <row r="75" spans="2:9" x14ac:dyDescent="0.25">
      <c r="B75" s="74"/>
      <c r="C75" s="74"/>
      <c r="D75" s="74"/>
      <c r="F75" s="74"/>
      <c r="G75" s="74"/>
      <c r="H75" s="75"/>
      <c r="I75" s="74"/>
    </row>
    <row r="76" spans="2:9" x14ac:dyDescent="0.25">
      <c r="B76" s="74"/>
      <c r="C76" s="74"/>
      <c r="D76" s="74"/>
      <c r="F76" s="74"/>
      <c r="G76" s="74"/>
      <c r="H76" s="75"/>
      <c r="I76" s="74"/>
    </row>
    <row r="77" spans="2:9" x14ac:dyDescent="0.25">
      <c r="B77" s="74"/>
      <c r="C77" s="74"/>
      <c r="D77" s="74"/>
      <c r="F77" s="74"/>
      <c r="G77" s="74"/>
      <c r="H77" s="75"/>
      <c r="I77" s="74"/>
    </row>
    <row r="78" spans="2:9" x14ac:dyDescent="0.25">
      <c r="B78" s="74"/>
      <c r="C78" s="74"/>
      <c r="D78" s="74"/>
      <c r="F78" s="74"/>
      <c r="G78" s="74"/>
      <c r="H78" s="75"/>
      <c r="I78" s="74"/>
    </row>
    <row r="79" spans="2:9" x14ac:dyDescent="0.25">
      <c r="B79" s="74"/>
      <c r="C79" s="74"/>
      <c r="D79" s="74"/>
      <c r="F79" s="74"/>
      <c r="G79" s="74"/>
      <c r="H79" s="75"/>
      <c r="I79" s="74"/>
    </row>
    <row r="80" spans="2:9" x14ac:dyDescent="0.25">
      <c r="B80" s="74"/>
      <c r="C80" s="74"/>
      <c r="D80" s="74"/>
      <c r="F80" s="74"/>
      <c r="G80" s="74"/>
      <c r="H80" s="75"/>
      <c r="I80" s="74"/>
    </row>
    <row r="81" spans="2:9" x14ac:dyDescent="0.25">
      <c r="B81" s="74"/>
      <c r="C81" s="74"/>
      <c r="D81" s="74"/>
      <c r="F81" s="74"/>
      <c r="G81" s="74"/>
      <c r="H81" s="75"/>
      <c r="I81" s="74"/>
    </row>
    <row r="82" spans="2:9" x14ac:dyDescent="0.25">
      <c r="B82" s="74"/>
      <c r="C82" s="74"/>
      <c r="D82" s="74"/>
      <c r="F82" s="74"/>
      <c r="G82" s="74"/>
      <c r="H82" s="75"/>
      <c r="I82" s="74"/>
    </row>
    <row r="83" spans="2:9" x14ac:dyDescent="0.25">
      <c r="B83" s="74"/>
      <c r="C83" s="74"/>
      <c r="D83" s="74"/>
      <c r="F83" s="74"/>
      <c r="G83" s="74"/>
      <c r="H83" s="75"/>
      <c r="I83" s="74"/>
    </row>
    <row r="84" spans="2:9" x14ac:dyDescent="0.25">
      <c r="B84" s="74"/>
      <c r="C84" s="74"/>
      <c r="D84" s="74"/>
      <c r="F84" s="74"/>
      <c r="G84" s="74"/>
      <c r="H84" s="75"/>
      <c r="I84" s="74"/>
    </row>
    <row r="85" spans="2:9" x14ac:dyDescent="0.25">
      <c r="B85" s="74"/>
      <c r="C85" s="74"/>
      <c r="D85" s="74"/>
      <c r="F85" s="74"/>
      <c r="G85" s="74"/>
      <c r="H85" s="75"/>
      <c r="I85" s="74"/>
    </row>
    <row r="86" spans="2:9" x14ac:dyDescent="0.25">
      <c r="B86" s="74"/>
      <c r="C86" s="74"/>
      <c r="D86" s="74"/>
      <c r="F86" s="74"/>
      <c r="G86" s="74"/>
      <c r="H86" s="75"/>
      <c r="I86" s="74"/>
    </row>
    <row r="87" spans="2:9" x14ac:dyDescent="0.25">
      <c r="B87" s="74"/>
      <c r="C87" s="74"/>
      <c r="D87" s="74"/>
      <c r="F87" s="74"/>
      <c r="G87" s="74"/>
      <c r="H87" s="75"/>
      <c r="I87" s="74"/>
    </row>
    <row r="88" spans="2:9" x14ac:dyDescent="0.25">
      <c r="B88" s="74"/>
      <c r="C88" s="74"/>
      <c r="D88" s="74"/>
      <c r="F88" s="74"/>
      <c r="G88" s="74"/>
      <c r="H88" s="75"/>
      <c r="I88" s="74"/>
    </row>
    <row r="89" spans="2:9" x14ac:dyDescent="0.25">
      <c r="B89" s="74"/>
      <c r="C89" s="74"/>
      <c r="D89" s="74"/>
      <c r="F89" s="74"/>
      <c r="G89" s="74"/>
      <c r="H89" s="75"/>
      <c r="I89" s="74"/>
    </row>
    <row r="90" spans="2:9" x14ac:dyDescent="0.25">
      <c r="B90" s="74"/>
      <c r="C90" s="74"/>
      <c r="D90" s="74"/>
      <c r="F90" s="74"/>
      <c r="G90" s="74"/>
      <c r="H90" s="75"/>
      <c r="I90" s="74"/>
    </row>
    <row r="91" spans="2:9" x14ac:dyDescent="0.25">
      <c r="B91" s="74"/>
      <c r="C91" s="74"/>
      <c r="D91" s="74"/>
      <c r="F91" s="74"/>
      <c r="G91" s="74"/>
      <c r="H91" s="75"/>
      <c r="I91" s="74"/>
    </row>
    <row r="92" spans="2:9" x14ac:dyDescent="0.25">
      <c r="B92" s="74"/>
      <c r="C92" s="74"/>
      <c r="D92" s="74"/>
      <c r="F92" s="74"/>
      <c r="G92" s="74"/>
      <c r="H92" s="75"/>
      <c r="I92" s="74"/>
    </row>
    <row r="93" spans="2:9" x14ac:dyDescent="0.25">
      <c r="B93" s="74"/>
      <c r="C93" s="74"/>
      <c r="D93" s="74"/>
      <c r="F93" s="74"/>
      <c r="G93" s="74"/>
      <c r="H93" s="75"/>
      <c r="I93" s="74"/>
    </row>
    <row r="94" spans="2:9" x14ac:dyDescent="0.25">
      <c r="B94" s="74"/>
      <c r="C94" s="74"/>
      <c r="D94" s="74"/>
      <c r="F94" s="74"/>
      <c r="G94" s="74"/>
      <c r="H94" s="75"/>
      <c r="I94" s="74"/>
    </row>
    <row r="95" spans="2:9" x14ac:dyDescent="0.25">
      <c r="B95" s="74"/>
      <c r="C95" s="74"/>
      <c r="D95" s="74"/>
      <c r="F95" s="74"/>
      <c r="G95" s="74"/>
      <c r="H95" s="75"/>
      <c r="I95" s="74"/>
    </row>
    <row r="96" spans="2:9" x14ac:dyDescent="0.25">
      <c r="B96" s="74"/>
      <c r="C96" s="74"/>
      <c r="D96" s="74"/>
      <c r="F96" s="74"/>
      <c r="G96" s="74"/>
      <c r="H96" s="75"/>
      <c r="I96" s="74"/>
    </row>
    <row r="97" spans="2:9" x14ac:dyDescent="0.25">
      <c r="B97" s="74"/>
      <c r="C97" s="74"/>
      <c r="D97" s="74"/>
      <c r="F97" s="74"/>
      <c r="G97" s="74"/>
      <c r="H97" s="75"/>
      <c r="I97" s="74"/>
    </row>
    <row r="98" spans="2:9" x14ac:dyDescent="0.25">
      <c r="B98" s="74"/>
      <c r="C98" s="74"/>
      <c r="D98" s="74"/>
      <c r="F98" s="74"/>
      <c r="G98" s="74"/>
      <c r="H98" s="75"/>
      <c r="I98" s="74"/>
    </row>
    <row r="99" spans="2:9" x14ac:dyDescent="0.25">
      <c r="B99" s="74"/>
      <c r="C99" s="74"/>
      <c r="D99" s="74"/>
      <c r="F99" s="74"/>
      <c r="G99" s="74"/>
      <c r="H99" s="75"/>
      <c r="I99" s="74"/>
    </row>
    <row r="100" spans="2:9" x14ac:dyDescent="0.25">
      <c r="B100" s="74"/>
      <c r="C100" s="74"/>
      <c r="D100" s="74"/>
      <c r="F100" s="74"/>
      <c r="G100" s="74"/>
      <c r="H100" s="75"/>
      <c r="I100" s="74"/>
    </row>
    <row r="101" spans="2:9" x14ac:dyDescent="0.25">
      <c r="B101" s="74"/>
      <c r="C101" s="74"/>
      <c r="D101" s="74"/>
      <c r="F101" s="74"/>
      <c r="G101" s="74"/>
      <c r="H101" s="75"/>
      <c r="I101" s="74"/>
    </row>
    <row r="102" spans="2:9" x14ac:dyDescent="0.25">
      <c r="B102" s="74"/>
      <c r="C102" s="74"/>
      <c r="D102" s="74"/>
      <c r="F102" s="74"/>
      <c r="G102" s="74"/>
      <c r="H102" s="75"/>
      <c r="I102" s="74"/>
    </row>
    <row r="103" spans="2:9" x14ac:dyDescent="0.25">
      <c r="B103" s="74"/>
      <c r="C103" s="74"/>
      <c r="D103" s="74"/>
      <c r="F103" s="74"/>
      <c r="G103" s="74"/>
      <c r="H103" s="75"/>
      <c r="I103" s="74"/>
    </row>
    <row r="104" spans="2:9" x14ac:dyDescent="0.25">
      <c r="B104" s="74"/>
      <c r="C104" s="74"/>
      <c r="D104" s="74"/>
      <c r="F104" s="74"/>
      <c r="G104" s="74"/>
      <c r="H104" s="75"/>
      <c r="I104" s="74"/>
    </row>
    <row r="105" spans="2:9" x14ac:dyDescent="0.25">
      <c r="B105" s="74"/>
      <c r="C105" s="74"/>
      <c r="D105" s="74"/>
      <c r="F105" s="74"/>
      <c r="G105" s="74"/>
      <c r="H105" s="75"/>
      <c r="I105" s="74"/>
    </row>
    <row r="106" spans="2:9" x14ac:dyDescent="0.25">
      <c r="B106" s="74"/>
      <c r="C106" s="74"/>
      <c r="D106" s="74"/>
      <c r="F106" s="74"/>
      <c r="G106" s="74"/>
      <c r="H106" s="75"/>
      <c r="I106" s="74"/>
    </row>
    <row r="107" spans="2:9" x14ac:dyDescent="0.25">
      <c r="B107" s="74"/>
      <c r="C107" s="74"/>
      <c r="D107" s="74"/>
      <c r="F107" s="74"/>
      <c r="G107" s="74"/>
      <c r="H107" s="75"/>
      <c r="I107" s="74"/>
    </row>
    <row r="108" spans="2:9" x14ac:dyDescent="0.25">
      <c r="B108" s="74"/>
      <c r="C108" s="74"/>
      <c r="D108" s="74"/>
      <c r="F108" s="74"/>
      <c r="G108" s="74"/>
      <c r="H108" s="75"/>
      <c r="I108" s="74"/>
    </row>
    <row r="109" spans="2:9" x14ac:dyDescent="0.25">
      <c r="B109" s="74"/>
      <c r="C109" s="74"/>
      <c r="D109" s="74"/>
      <c r="F109" s="74"/>
      <c r="G109" s="74"/>
      <c r="H109" s="75"/>
      <c r="I109" s="74"/>
    </row>
    <row r="110" spans="2:9" x14ac:dyDescent="0.25">
      <c r="B110" s="74"/>
      <c r="C110" s="74"/>
      <c r="D110" s="74"/>
      <c r="F110" s="74"/>
      <c r="G110" s="74"/>
      <c r="H110" s="75"/>
      <c r="I110" s="74"/>
    </row>
    <row r="111" spans="2:9" x14ac:dyDescent="0.25">
      <c r="B111" s="74"/>
      <c r="C111" s="74"/>
      <c r="D111" s="74"/>
      <c r="F111" s="74"/>
      <c r="G111" s="74"/>
      <c r="H111" s="75"/>
      <c r="I111" s="74"/>
    </row>
    <row r="112" spans="2:9" x14ac:dyDescent="0.25">
      <c r="B112" s="74"/>
      <c r="C112" s="74"/>
      <c r="D112" s="74"/>
      <c r="F112" s="74"/>
      <c r="G112" s="74"/>
      <c r="H112" s="75"/>
      <c r="I112" s="74"/>
    </row>
    <row r="113" spans="2:9" x14ac:dyDescent="0.25">
      <c r="B113" s="74"/>
      <c r="C113" s="74"/>
      <c r="D113" s="74"/>
      <c r="F113" s="74"/>
      <c r="G113" s="74"/>
      <c r="H113" s="75"/>
      <c r="I113" s="74"/>
    </row>
    <row r="114" spans="2:9" x14ac:dyDescent="0.25">
      <c r="B114" s="74"/>
      <c r="C114" s="74"/>
      <c r="D114" s="74"/>
      <c r="F114" s="74"/>
      <c r="G114" s="74"/>
      <c r="H114" s="75"/>
      <c r="I114" s="74"/>
    </row>
    <row r="115" spans="2:9" x14ac:dyDescent="0.25">
      <c r="B115" s="74"/>
      <c r="C115" s="74"/>
      <c r="D115" s="74"/>
      <c r="F115" s="74"/>
      <c r="G115" s="74"/>
      <c r="H115" s="75"/>
      <c r="I115" s="74"/>
    </row>
    <row r="116" spans="2:9" x14ac:dyDescent="0.25">
      <c r="B116" s="74"/>
      <c r="C116" s="74"/>
      <c r="D116" s="74"/>
      <c r="F116" s="74"/>
      <c r="G116" s="74"/>
      <c r="H116" s="75"/>
      <c r="I116" s="74"/>
    </row>
    <row r="117" spans="2:9" x14ac:dyDescent="0.25">
      <c r="B117" s="74"/>
      <c r="C117" s="74"/>
      <c r="D117" s="74"/>
      <c r="F117" s="74"/>
      <c r="G117" s="74"/>
      <c r="H117" s="75"/>
      <c r="I117" s="74"/>
    </row>
    <row r="118" spans="2:9" x14ac:dyDescent="0.25">
      <c r="B118" s="74"/>
      <c r="C118" s="74"/>
      <c r="D118" s="74"/>
      <c r="F118" s="74"/>
      <c r="G118" s="74"/>
      <c r="H118" s="75"/>
      <c r="I118" s="74"/>
    </row>
  </sheetData>
  <sheetProtection algorithmName="SHA-512" hashValue="sjIqvZ9VXpau/tu99lp5vZAujhg5Byhv4fqZu+NJKsNhxctoVvHXOSvsVM1OlbhkzTZTlLkOyCyB2TcPHDqlQg==" saltValue="mRYQDHrcjlNcwlTy3KAkQw==" spinCount="100000" sheet="1" objects="1" scenarios="1"/>
  <mergeCells count="10">
    <mergeCell ref="L1:AC1"/>
    <mergeCell ref="AM4:AS4"/>
    <mergeCell ref="AT4:AZ4"/>
    <mergeCell ref="BA4:BG4"/>
    <mergeCell ref="BH4:BN4"/>
    <mergeCell ref="H2:I2"/>
    <mergeCell ref="K4:Q4"/>
    <mergeCell ref="R4:X4"/>
    <mergeCell ref="Y4:AE4"/>
    <mergeCell ref="AF4:AL4"/>
  </mergeCells>
  <conditionalFormatting sqref="D9:E14 D21:E26 D33:E37">
    <cfRule type="cellIs" dxfId="17" priority="22" operator="equal">
      <formula>"כן"</formula>
    </cfRule>
  </conditionalFormatting>
  <conditionalFormatting sqref="F7:G41">
    <cfRule type="dataBar" priority="3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H9:H13">
    <cfRule type="expression" dxfId="16" priority="9">
      <formula>AND(task_start&gt;today,task_progress&gt;0)</formula>
    </cfRule>
  </conditionalFormatting>
  <conditionalFormatting sqref="H15:H19">
    <cfRule type="expression" dxfId="15" priority="8">
      <formula>AND(task_start&gt;today,task_progress&gt;0)</formula>
    </cfRule>
  </conditionalFormatting>
  <conditionalFormatting sqref="H21:H25">
    <cfRule type="expression" dxfId="14" priority="7">
      <formula>AND(task_start&gt;today,task_progress&gt;0)</formula>
    </cfRule>
  </conditionalFormatting>
  <conditionalFormatting sqref="H27:H31">
    <cfRule type="expression" dxfId="13" priority="6">
      <formula>AND(task_start&gt;today,task_progress&gt;0)</formula>
    </cfRule>
  </conditionalFormatting>
  <conditionalFormatting sqref="H33:H37">
    <cfRule type="expression" dxfId="12" priority="5">
      <formula>AND(task_start&gt;today,task_progress&gt;0)</formula>
    </cfRule>
  </conditionalFormatting>
  <conditionalFormatting sqref="I9:I13">
    <cfRule type="cellIs" dxfId="11" priority="15" operator="lessThan">
      <formula>H9</formula>
    </cfRule>
  </conditionalFormatting>
  <conditionalFormatting sqref="I15:I19">
    <cfRule type="cellIs" dxfId="10" priority="14" operator="lessThan">
      <formula>H15</formula>
    </cfRule>
  </conditionalFormatting>
  <conditionalFormatting sqref="I21:I25">
    <cfRule type="cellIs" dxfId="9" priority="13" operator="lessThan">
      <formula>H21</formula>
    </cfRule>
  </conditionalFormatting>
  <conditionalFormatting sqref="I27:I31">
    <cfRule type="cellIs" dxfId="8" priority="12" operator="lessThan">
      <formula>H27</formula>
    </cfRule>
  </conditionalFormatting>
  <conditionalFormatting sqref="I33:I37">
    <cfRule type="cellIs" dxfId="7" priority="11" operator="lessThan">
      <formula>H33</formula>
    </cfRule>
  </conditionalFormatting>
  <conditionalFormatting sqref="K5:BN41">
    <cfRule type="expression" dxfId="6" priority="49">
      <formula>AND(today&gt;=K$5,today&lt;K$5+1)</formula>
    </cfRule>
  </conditionalFormatting>
  <conditionalFormatting sqref="K7:BN41">
    <cfRule type="expression" dxfId="5" priority="3" stopIfTrue="1">
      <formula>AND(task_end&gt;=K$5,task_start&lt;K$5+1,task_progress=0,task_end&lt;TODAY())</formula>
    </cfRule>
    <cfRule type="expression" dxfId="4" priority="4" stopIfTrue="1">
      <formula>AND(task_end&gt;=K$5,task_start&lt;K$5+1,task_progress=0,task_start&lt;today)</formula>
    </cfRule>
    <cfRule type="expression" dxfId="3" priority="10" stopIfTrue="1">
      <formula>AND(task_start&lt;=K$5,ROUNDDOWN((task_end-task_start+1)*task_progress,0)+task_start-2&gt;=K$5,task_progress&gt;1)</formula>
    </cfRule>
    <cfRule type="expression" dxfId="2" priority="17">
      <formula>AND(task_end&gt;=K$5,task_start&lt;K$5+1,task_progress=1)</formula>
    </cfRule>
    <cfRule type="expression" dxfId="1" priority="47">
      <formula>AND(task_start&lt;=K$5,ROUNDDOWN((task_end-task_start+1)*task_progress,0)+task_start-2&gt;=K$5)</formula>
    </cfRule>
    <cfRule type="expression" dxfId="0" priority="48">
      <formula>AND(task_end&gt;=K$5,task_start&lt;K$5+1)</formula>
    </cfRule>
  </conditionalFormatting>
  <dataValidations xWindow="505" yWindow="400" count="2">
    <dataValidation type="whole" operator="greaterThanOrEqual" allowBlank="1" showInputMessage="1" promptTitle="Display Week" prompt="Changing this number will scroll the Gantt Chart view." sqref="H4" xr:uid="{00000000-0002-0000-0000-000000000000}">
      <formula1>1</formula1>
    </dataValidation>
    <dataValidation type="list" allowBlank="1" showInputMessage="1" showErrorMessage="1" sqref="D15:D19 D21:D25 D27:D31 D33:D37 D9:D13" xr:uid="{D9CF5C40-8F5E-4CB4-9B09-B0E0ED8D6A60}">
      <formula1>"טרם החל,בתהליך,הושלם"</formula1>
    </dataValidation>
  </dataValidations>
  <pageMargins left="0.35" right="0.35" top="0.35" bottom="0.5" header="0.3" footer="0.3"/>
  <pageSetup scale="62" fitToHeight="0" orientation="landscape" r:id="rId1"/>
  <headerFooter scaleWithDoc="0"/>
  <ignoredErrors>
    <ignoredError sqref="H9:I38" unlocked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2537688-98B5-49EE-8731-0738D98FD199}">
            <x14:iconSet iconSet="3Symbols" custom="1">
              <x14:cfvo type="percent">
                <xm:f>0</xm:f>
              </x14:cfvo>
              <x14:cfvo type="num">
                <xm:f>2</xm:f>
              </x14:cfvo>
              <x14:cfvo type="num">
                <xm:f>3</xm:f>
              </x14:cfvo>
              <x14:cfIcon iconSet="3Symbols" iconId="2"/>
              <x14:cfIcon iconSet="3Symbols" iconId="1"/>
              <x14:cfIcon iconSet="3Symbols" iconId="0"/>
            </x14:iconSet>
          </x14:cfRule>
          <xm:sqref>E9:E19 E21:E31 E33:E37</xm:sqref>
        </x14:conditionalFormatting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F7:G41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D96BE-23D5-4ECF-8AA2-6AE9F4AED1E4}">
  <sheetPr>
    <tabColor rgb="FFE73DAA"/>
  </sheetPr>
  <dimension ref="C1:U115"/>
  <sheetViews>
    <sheetView showGridLines="0" showRowColHeaders="0" rightToLeft="1" zoomScaleNormal="100" workbookViewId="0">
      <selection activeCell="C6" sqref="C6"/>
    </sheetView>
  </sheetViews>
  <sheetFormatPr defaultRowHeight="15" x14ac:dyDescent="0.25"/>
  <cols>
    <col min="1" max="1" width="26.7109375" style="33" customWidth="1"/>
    <col min="2" max="2" width="16.5703125" style="33" customWidth="1"/>
    <col min="3" max="3" width="3.7109375" style="34" customWidth="1"/>
    <col min="4" max="4" width="34.7109375" style="33" customWidth="1"/>
    <col min="5" max="5" width="17.85546875" style="33" customWidth="1"/>
    <col min="6" max="6" width="24.140625" style="33" customWidth="1"/>
    <col min="7" max="7" width="4" style="33" customWidth="1"/>
    <col min="8" max="8" width="11.28515625" style="33" customWidth="1"/>
    <col min="9" max="9" width="15" style="33" customWidth="1"/>
    <col min="10" max="12" width="9.140625" style="33"/>
    <col min="13" max="13" width="20.42578125" style="33" customWidth="1"/>
    <col min="14" max="15" width="9.140625" style="33"/>
    <col min="16" max="21" width="0" style="33" hidden="1" customWidth="1"/>
    <col min="22" max="16384" width="9.140625" style="33"/>
  </cols>
  <sheetData>
    <row r="1" spans="3:21" ht="24.75" customHeight="1" x14ac:dyDescent="0.25">
      <c r="D1" s="34"/>
    </row>
    <row r="2" spans="3:21" ht="27" customHeight="1" x14ac:dyDescent="0.25">
      <c r="C2" s="92" t="s">
        <v>86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4" spans="3:21" s="47" customFormat="1" ht="30" x14ac:dyDescent="0.25">
      <c r="E4" s="33"/>
      <c r="F4" s="33"/>
      <c r="G4" s="48"/>
      <c r="I4" s="48"/>
      <c r="P4" s="47" t="s">
        <v>85</v>
      </c>
      <c r="S4" s="33">
        <v>1</v>
      </c>
      <c r="T4" s="33" t="s">
        <v>84</v>
      </c>
      <c r="U4" s="33" t="e">
        <f t="shared" ref="U4:U15" si="0">_xlfn.TRANSLATE(T4,"he",$Q$5)</f>
        <v>#N/A</v>
      </c>
    </row>
    <row r="5" spans="3:21" ht="15.75" customHeight="1" x14ac:dyDescent="0.25">
      <c r="C5" s="49" t="s">
        <v>83</v>
      </c>
      <c r="I5" s="46"/>
      <c r="P5" s="33">
        <f>E11</f>
        <v>0</v>
      </c>
      <c r="Q5" s="33" t="e">
        <f>VLOOKUP(P5,P9:Q19,2,0)</f>
        <v>#N/A</v>
      </c>
      <c r="S5" s="33">
        <v>2</v>
      </c>
      <c r="T5" s="33" t="s">
        <v>82</v>
      </c>
      <c r="U5" s="33" t="e">
        <f t="shared" si="0"/>
        <v>#N/A</v>
      </c>
    </row>
    <row r="6" spans="3:21" ht="15.75" customHeight="1" x14ac:dyDescent="0.25">
      <c r="C6" s="36"/>
      <c r="I6" s="41"/>
      <c r="S6" s="33">
        <v>3</v>
      </c>
      <c r="T6" s="33" t="s">
        <v>81</v>
      </c>
      <c r="U6" s="33" t="e">
        <f t="shared" si="0"/>
        <v>#N/A</v>
      </c>
    </row>
    <row r="7" spans="3:21" ht="15.75" customHeight="1" x14ac:dyDescent="0.25">
      <c r="C7" s="45" t="s">
        <v>80</v>
      </c>
      <c r="F7" s="44"/>
      <c r="I7" s="41"/>
      <c r="P7" s="33" t="s">
        <v>79</v>
      </c>
      <c r="Q7" s="33" t="s">
        <v>78</v>
      </c>
      <c r="S7" s="33">
        <v>4</v>
      </c>
      <c r="T7" s="33" t="s">
        <v>77</v>
      </c>
      <c r="U7" s="33" t="e">
        <f t="shared" si="0"/>
        <v>#N/A</v>
      </c>
    </row>
    <row r="8" spans="3:21" ht="15.75" customHeight="1" x14ac:dyDescent="0.25">
      <c r="C8" s="33"/>
      <c r="I8" s="41"/>
      <c r="S8" s="33">
        <v>5</v>
      </c>
      <c r="T8" s="33" t="s">
        <v>76</v>
      </c>
      <c r="U8" s="33" t="e">
        <f t="shared" si="0"/>
        <v>#N/A</v>
      </c>
    </row>
    <row r="9" spans="3:21" ht="15.75" customHeight="1" x14ac:dyDescent="0.25">
      <c r="C9" s="36"/>
      <c r="F9" s="40"/>
      <c r="I9" s="41"/>
      <c r="P9" s="33" t="s">
        <v>74</v>
      </c>
      <c r="Q9" s="33" t="s">
        <v>73</v>
      </c>
      <c r="S9" s="33">
        <v>6</v>
      </c>
      <c r="T9" s="33" t="s">
        <v>72</v>
      </c>
      <c r="U9" s="33" t="e">
        <f t="shared" si="0"/>
        <v>#N/A</v>
      </c>
    </row>
    <row r="10" spans="3:21" ht="15.75" customHeight="1" x14ac:dyDescent="0.25">
      <c r="C10" s="43" t="s">
        <v>75</v>
      </c>
      <c r="D10" s="40"/>
      <c r="E10" s="40"/>
      <c r="F10" s="40"/>
      <c r="I10" s="41"/>
      <c r="P10" s="33" t="s">
        <v>70</v>
      </c>
      <c r="Q10" s="33" t="s">
        <v>69</v>
      </c>
      <c r="S10" s="33">
        <v>7</v>
      </c>
      <c r="T10" s="33" t="s">
        <v>68</v>
      </c>
      <c r="U10" s="35" t="e">
        <f t="shared" si="0"/>
        <v>#N/A</v>
      </c>
    </row>
    <row r="11" spans="3:21" ht="15.75" customHeight="1" x14ac:dyDescent="0.25">
      <c r="C11" s="43" t="s">
        <v>71</v>
      </c>
      <c r="D11" s="40"/>
      <c r="E11" s="40"/>
      <c r="F11" s="40"/>
      <c r="I11" s="41"/>
      <c r="P11" s="33" t="s">
        <v>66</v>
      </c>
      <c r="Q11" s="33" t="s">
        <v>65</v>
      </c>
      <c r="S11" s="33">
        <v>8</v>
      </c>
      <c r="T11" s="33" t="s">
        <v>64</v>
      </c>
      <c r="U11" s="33" t="e">
        <f t="shared" si="0"/>
        <v>#N/A</v>
      </c>
    </row>
    <row r="12" spans="3:21" ht="15.75" customHeight="1" x14ac:dyDescent="0.25">
      <c r="C12" s="43" t="s">
        <v>67</v>
      </c>
      <c r="D12" s="40"/>
      <c r="E12" s="40"/>
      <c r="I12" s="41"/>
      <c r="P12" s="33" t="s">
        <v>63</v>
      </c>
      <c r="Q12" s="33" t="s">
        <v>62</v>
      </c>
      <c r="S12" s="33">
        <v>9</v>
      </c>
      <c r="T12" s="33" t="s">
        <v>61</v>
      </c>
      <c r="U12" s="33" t="e">
        <f t="shared" si="0"/>
        <v>#N/A</v>
      </c>
    </row>
    <row r="13" spans="3:21" ht="15.75" customHeight="1" x14ac:dyDescent="0.25">
      <c r="I13" s="41"/>
      <c r="P13" s="33" t="s">
        <v>59</v>
      </c>
      <c r="Q13" s="33" t="s">
        <v>58</v>
      </c>
      <c r="S13" s="33">
        <v>10</v>
      </c>
      <c r="T13" s="33" t="s">
        <v>57</v>
      </c>
      <c r="U13" s="33" t="e">
        <f t="shared" si="0"/>
        <v>#N/A</v>
      </c>
    </row>
    <row r="14" spans="3:21" x14ac:dyDescent="0.25">
      <c r="C14" s="36" t="s">
        <v>88</v>
      </c>
      <c r="F14" s="40"/>
      <c r="N14" s="35"/>
      <c r="O14" s="35"/>
      <c r="P14" s="33" t="s">
        <v>55</v>
      </c>
      <c r="Q14" s="33" t="s">
        <v>54</v>
      </c>
      <c r="S14" s="33">
        <v>11</v>
      </c>
      <c r="T14" s="33" t="s">
        <v>56</v>
      </c>
      <c r="U14" s="33" t="e">
        <f t="shared" si="0"/>
        <v>#N/A</v>
      </c>
    </row>
    <row r="15" spans="3:21" x14ac:dyDescent="0.25">
      <c r="C15" s="36"/>
      <c r="P15" s="33" t="s">
        <v>55</v>
      </c>
      <c r="Q15" s="33" t="s">
        <v>54</v>
      </c>
      <c r="S15" s="33">
        <v>12</v>
      </c>
      <c r="T15" s="33" t="s">
        <v>53</v>
      </c>
      <c r="U15" s="33" t="e">
        <f t="shared" si="0"/>
        <v>#N/A</v>
      </c>
    </row>
    <row r="16" spans="3:21" ht="20.25" customHeight="1" x14ac:dyDescent="0.25">
      <c r="C16" s="42" t="s">
        <v>60</v>
      </c>
      <c r="P16" s="33" t="s">
        <v>52</v>
      </c>
      <c r="Q16" s="33" t="s">
        <v>51</v>
      </c>
    </row>
    <row r="17" spans="3:20" x14ac:dyDescent="0.25">
      <c r="C17" s="37"/>
      <c r="D17" s="40"/>
      <c r="E17" s="40"/>
      <c r="P17" s="33" t="s">
        <v>49</v>
      </c>
      <c r="Q17" s="33" t="s">
        <v>48</v>
      </c>
    </row>
    <row r="18" spans="3:20" x14ac:dyDescent="0.25">
      <c r="P18" s="33" t="s">
        <v>47</v>
      </c>
      <c r="Q18" s="33" t="s">
        <v>46</v>
      </c>
      <c r="S18" s="33" t="e">
        <f t="shared" ref="S18:S25" si="1">_xlfn.TRANSLATE(T18,"he",$Q$5)</f>
        <v>#N/A</v>
      </c>
      <c r="T18" s="33" t="s">
        <v>45</v>
      </c>
    </row>
    <row r="19" spans="3:20" x14ac:dyDescent="0.25">
      <c r="P19" s="33" t="s">
        <v>43</v>
      </c>
      <c r="Q19" s="33" t="s">
        <v>42</v>
      </c>
      <c r="S19" s="33" t="e">
        <f t="shared" si="1"/>
        <v>#N/A</v>
      </c>
      <c r="T19" s="33" t="s">
        <v>41</v>
      </c>
    </row>
    <row r="20" spans="3:20" x14ac:dyDescent="0.25">
      <c r="C20" s="39" t="s">
        <v>50</v>
      </c>
      <c r="S20" s="33" t="e">
        <f t="shared" si="1"/>
        <v>#N/A</v>
      </c>
      <c r="T20" s="33" t="s">
        <v>40</v>
      </c>
    </row>
    <row r="21" spans="3:20" x14ac:dyDescent="0.25">
      <c r="S21" s="33" t="e">
        <f t="shared" si="1"/>
        <v>#N/A</v>
      </c>
      <c r="T21" s="33" t="s">
        <v>39</v>
      </c>
    </row>
    <row r="22" spans="3:20" ht="22.5" x14ac:dyDescent="0.35">
      <c r="C22" s="38" t="s">
        <v>44</v>
      </c>
      <c r="P22" s="33" t="s">
        <v>38</v>
      </c>
      <c r="Q22" s="33" cm="1">
        <f t="array" aca="1" ref="Q22:Q26" ca="1">_xlfn.SEQUENCE(5,1,YEAR(TODAY()))</f>
        <v>2025</v>
      </c>
      <c r="S22" s="33" t="e">
        <f t="shared" si="1"/>
        <v>#N/A</v>
      </c>
      <c r="T22" s="33" t="s">
        <v>37</v>
      </c>
    </row>
    <row r="23" spans="3:20" x14ac:dyDescent="0.25">
      <c r="Q23" s="33">
        <f ca="1"/>
        <v>2026</v>
      </c>
      <c r="S23" s="33" t="e">
        <f t="shared" si="1"/>
        <v>#N/A</v>
      </c>
      <c r="T23" s="33" t="s">
        <v>36</v>
      </c>
    </row>
    <row r="24" spans="3:20" x14ac:dyDescent="0.25">
      <c r="Q24" s="33">
        <f ca="1"/>
        <v>2027</v>
      </c>
      <c r="S24" s="33" t="e">
        <f t="shared" si="1"/>
        <v>#N/A</v>
      </c>
      <c r="T24" s="33" t="s">
        <v>35</v>
      </c>
    </row>
    <row r="25" spans="3:20" x14ac:dyDescent="0.25">
      <c r="Q25" s="33">
        <f ca="1"/>
        <v>2028</v>
      </c>
      <c r="S25" s="33" t="e">
        <f t="shared" si="1"/>
        <v>#N/A</v>
      </c>
      <c r="T25" s="33" t="s">
        <v>34</v>
      </c>
    </row>
    <row r="26" spans="3:20" x14ac:dyDescent="0.25">
      <c r="C26" s="37" t="s">
        <v>87</v>
      </c>
      <c r="Q26" s="33">
        <f ca="1"/>
        <v>2029</v>
      </c>
    </row>
    <row r="27" spans="3:20" x14ac:dyDescent="0.25">
      <c r="C27" s="36"/>
    </row>
    <row r="29" spans="3:20" x14ac:dyDescent="0.25">
      <c r="C29" s="36"/>
    </row>
    <row r="30" spans="3:20" x14ac:dyDescent="0.25">
      <c r="C30" s="36"/>
    </row>
    <row r="41" spans="3:9" x14ac:dyDescent="0.25">
      <c r="C41" s="33"/>
      <c r="G41" s="35"/>
      <c r="H41" s="35"/>
      <c r="I41" s="35"/>
    </row>
    <row r="42" spans="3:9" x14ac:dyDescent="0.25">
      <c r="C42" s="33"/>
      <c r="G42" s="35"/>
      <c r="H42" s="35"/>
      <c r="I42" s="35"/>
    </row>
    <row r="43" spans="3:9" x14ac:dyDescent="0.25">
      <c r="C43" s="33"/>
      <c r="G43" s="35"/>
      <c r="H43" s="35"/>
      <c r="I43" s="35"/>
    </row>
    <row r="44" spans="3:9" x14ac:dyDescent="0.25">
      <c r="C44" s="33"/>
      <c r="G44" s="35"/>
      <c r="H44" s="35"/>
      <c r="I44" s="35"/>
    </row>
    <row r="45" spans="3:9" x14ac:dyDescent="0.25">
      <c r="C45" s="33"/>
      <c r="G45" s="35"/>
      <c r="H45" s="35"/>
      <c r="I45" s="35"/>
    </row>
    <row r="46" spans="3:9" x14ac:dyDescent="0.25">
      <c r="C46" s="33"/>
      <c r="G46" s="35"/>
      <c r="H46" s="35"/>
      <c r="I46" s="35"/>
    </row>
    <row r="47" spans="3:9" x14ac:dyDescent="0.25">
      <c r="C47" s="33"/>
      <c r="G47" s="35"/>
      <c r="H47" s="35"/>
      <c r="I47" s="35"/>
    </row>
    <row r="48" spans="3:9" x14ac:dyDescent="0.25">
      <c r="C48" s="33"/>
      <c r="G48" s="35"/>
      <c r="H48" s="35"/>
      <c r="I48" s="35"/>
    </row>
    <row r="49" spans="7:9" s="33" customFormat="1" x14ac:dyDescent="0.25">
      <c r="G49" s="35"/>
      <c r="H49" s="35"/>
      <c r="I49" s="35"/>
    </row>
    <row r="50" spans="7:9" s="33" customFormat="1" x14ac:dyDescent="0.25">
      <c r="G50" s="35"/>
      <c r="H50" s="35"/>
      <c r="I50" s="35"/>
    </row>
    <row r="51" spans="7:9" s="33" customFormat="1" x14ac:dyDescent="0.25">
      <c r="G51" s="35"/>
      <c r="H51" s="35"/>
      <c r="I51" s="35"/>
    </row>
    <row r="52" spans="7:9" s="33" customFormat="1" x14ac:dyDescent="0.25">
      <c r="G52" s="35"/>
      <c r="H52" s="35"/>
      <c r="I52" s="35"/>
    </row>
    <row r="53" spans="7:9" s="33" customFormat="1" x14ac:dyDescent="0.25">
      <c r="G53" s="35"/>
      <c r="H53" s="35"/>
      <c r="I53" s="35"/>
    </row>
    <row r="54" spans="7:9" s="33" customFormat="1" x14ac:dyDescent="0.25">
      <c r="G54" s="35"/>
      <c r="H54" s="35"/>
      <c r="I54" s="35"/>
    </row>
    <row r="55" spans="7:9" s="33" customFormat="1" x14ac:dyDescent="0.25">
      <c r="G55" s="35"/>
      <c r="H55" s="35"/>
      <c r="I55" s="35"/>
    </row>
    <row r="56" spans="7:9" s="33" customFormat="1" x14ac:dyDescent="0.25">
      <c r="G56" s="35"/>
      <c r="H56" s="35"/>
      <c r="I56" s="35"/>
    </row>
    <row r="57" spans="7:9" s="33" customFormat="1" x14ac:dyDescent="0.25">
      <c r="G57" s="35"/>
      <c r="H57" s="35"/>
      <c r="I57" s="35"/>
    </row>
    <row r="58" spans="7:9" s="33" customFormat="1" x14ac:dyDescent="0.25">
      <c r="G58" s="35"/>
      <c r="H58" s="35"/>
      <c r="I58" s="35"/>
    </row>
    <row r="59" spans="7:9" s="33" customFormat="1" x14ac:dyDescent="0.25">
      <c r="G59" s="35"/>
      <c r="H59" s="35"/>
      <c r="I59" s="35"/>
    </row>
    <row r="60" spans="7:9" s="33" customFormat="1" x14ac:dyDescent="0.25">
      <c r="G60" s="35"/>
      <c r="H60" s="35"/>
      <c r="I60" s="35"/>
    </row>
    <row r="61" spans="7:9" s="33" customFormat="1" x14ac:dyDescent="0.25">
      <c r="G61" s="35"/>
      <c r="H61" s="35"/>
      <c r="I61" s="35"/>
    </row>
    <row r="62" spans="7:9" s="33" customFormat="1" x14ac:dyDescent="0.25">
      <c r="G62" s="35"/>
      <c r="H62" s="35"/>
      <c r="I62" s="35"/>
    </row>
    <row r="63" spans="7:9" s="33" customFormat="1" x14ac:dyDescent="0.25">
      <c r="G63" s="35"/>
      <c r="H63" s="35"/>
      <c r="I63" s="35"/>
    </row>
    <row r="64" spans="7:9" s="33" customFormat="1" x14ac:dyDescent="0.25">
      <c r="G64" s="35"/>
      <c r="H64" s="35"/>
      <c r="I64" s="35"/>
    </row>
    <row r="65" spans="7:9" s="33" customFormat="1" x14ac:dyDescent="0.25">
      <c r="G65" s="35"/>
      <c r="H65" s="35"/>
      <c r="I65" s="35"/>
    </row>
    <row r="66" spans="7:9" s="33" customFormat="1" x14ac:dyDescent="0.25">
      <c r="G66" s="35"/>
      <c r="H66" s="35"/>
      <c r="I66" s="35"/>
    </row>
    <row r="67" spans="7:9" s="33" customFormat="1" x14ac:dyDescent="0.25">
      <c r="G67" s="35"/>
      <c r="H67" s="35"/>
      <c r="I67" s="35"/>
    </row>
    <row r="68" spans="7:9" s="33" customFormat="1" x14ac:dyDescent="0.25">
      <c r="G68" s="35"/>
      <c r="H68" s="35"/>
      <c r="I68" s="35"/>
    </row>
    <row r="69" spans="7:9" s="33" customFormat="1" x14ac:dyDescent="0.25">
      <c r="G69" s="35"/>
      <c r="H69" s="35"/>
      <c r="I69" s="35"/>
    </row>
    <row r="70" spans="7:9" s="33" customFormat="1" x14ac:dyDescent="0.25">
      <c r="G70" s="35"/>
      <c r="H70" s="35"/>
      <c r="I70" s="35"/>
    </row>
    <row r="71" spans="7:9" s="33" customFormat="1" x14ac:dyDescent="0.25">
      <c r="G71" s="35"/>
      <c r="H71" s="35"/>
      <c r="I71" s="35"/>
    </row>
    <row r="72" spans="7:9" s="33" customFormat="1" x14ac:dyDescent="0.25">
      <c r="G72" s="35"/>
      <c r="H72" s="35"/>
      <c r="I72" s="35"/>
    </row>
    <row r="73" spans="7:9" s="33" customFormat="1" x14ac:dyDescent="0.25">
      <c r="G73" s="35"/>
      <c r="H73" s="35"/>
      <c r="I73" s="35"/>
    </row>
    <row r="74" spans="7:9" s="33" customFormat="1" x14ac:dyDescent="0.25">
      <c r="G74" s="35"/>
      <c r="H74" s="35"/>
      <c r="I74" s="35"/>
    </row>
    <row r="75" spans="7:9" s="33" customFormat="1" x14ac:dyDescent="0.25">
      <c r="G75" s="35"/>
      <c r="H75" s="35"/>
      <c r="I75" s="35"/>
    </row>
    <row r="76" spans="7:9" s="33" customFormat="1" x14ac:dyDescent="0.25">
      <c r="G76" s="35"/>
      <c r="H76" s="35"/>
      <c r="I76" s="35"/>
    </row>
    <row r="77" spans="7:9" s="33" customFormat="1" x14ac:dyDescent="0.25">
      <c r="G77" s="35"/>
      <c r="H77" s="35"/>
      <c r="I77" s="35"/>
    </row>
    <row r="78" spans="7:9" s="33" customFormat="1" x14ac:dyDescent="0.25">
      <c r="G78" s="35"/>
      <c r="H78" s="35"/>
      <c r="I78" s="35"/>
    </row>
    <row r="79" spans="7:9" s="33" customFormat="1" x14ac:dyDescent="0.25">
      <c r="G79" s="35"/>
    </row>
    <row r="80" spans="7:9" s="33" customFormat="1" x14ac:dyDescent="0.25"/>
    <row r="81" s="33" customFormat="1" x14ac:dyDescent="0.25"/>
    <row r="82" s="33" customFormat="1" x14ac:dyDescent="0.25"/>
    <row r="83" s="33" customFormat="1" x14ac:dyDescent="0.25"/>
    <row r="84" s="33" customFormat="1" x14ac:dyDescent="0.25"/>
    <row r="85" s="33" customFormat="1" x14ac:dyDescent="0.25"/>
    <row r="86" s="33" customFormat="1" x14ac:dyDescent="0.25"/>
    <row r="87" s="33" customFormat="1" x14ac:dyDescent="0.25"/>
    <row r="88" s="33" customFormat="1" x14ac:dyDescent="0.25"/>
    <row r="89" s="33" customFormat="1" x14ac:dyDescent="0.25"/>
    <row r="90" s="33" customFormat="1" x14ac:dyDescent="0.25"/>
    <row r="91" s="33" customFormat="1" x14ac:dyDescent="0.25"/>
    <row r="92" s="33" customFormat="1" x14ac:dyDescent="0.25"/>
    <row r="93" s="33" customFormat="1" x14ac:dyDescent="0.25"/>
    <row r="94" s="33" customFormat="1" x14ac:dyDescent="0.25"/>
    <row r="95" s="33" customFormat="1" x14ac:dyDescent="0.25"/>
    <row r="96" s="33" customFormat="1" x14ac:dyDescent="0.25"/>
    <row r="97" s="33" customFormat="1" x14ac:dyDescent="0.25"/>
    <row r="98" s="33" customFormat="1" x14ac:dyDescent="0.25"/>
    <row r="99" s="33" customFormat="1" x14ac:dyDescent="0.25"/>
    <row r="100" s="33" customFormat="1" x14ac:dyDescent="0.25"/>
    <row r="101" s="33" customFormat="1" x14ac:dyDescent="0.25"/>
    <row r="102" s="33" customFormat="1" x14ac:dyDescent="0.25"/>
    <row r="103" s="33" customFormat="1" x14ac:dyDescent="0.25"/>
    <row r="104" s="33" customFormat="1" x14ac:dyDescent="0.25"/>
    <row r="105" s="33" customFormat="1" x14ac:dyDescent="0.25"/>
    <row r="106" s="33" customFormat="1" x14ac:dyDescent="0.25"/>
    <row r="107" s="33" customFormat="1" x14ac:dyDescent="0.25"/>
    <row r="108" s="33" customFormat="1" x14ac:dyDescent="0.25"/>
    <row r="109" s="33" customFormat="1" x14ac:dyDescent="0.25"/>
    <row r="110" s="33" customFormat="1" x14ac:dyDescent="0.25"/>
    <row r="111" s="33" customFormat="1" x14ac:dyDescent="0.25"/>
    <row r="112" s="33" customFormat="1" x14ac:dyDescent="0.25"/>
    <row r="113" s="33" customFormat="1" x14ac:dyDescent="0.25"/>
    <row r="114" s="33" customFormat="1" x14ac:dyDescent="0.25"/>
    <row r="115" s="33" customFormat="1" x14ac:dyDescent="0.25"/>
  </sheetData>
  <sheetProtection algorithmName="SHA-512" hashValue="qolGAnNl6tvgH+MRAktRP/98Nd+608/QzmbImEgN9DrVv2wzm0//+MFx9b5DB8tShm6CAR1sfLHBm6ckiYoCng==" saltValue="YWRFtnc2AJyEha6aH8/dLA==" spinCount="100000" sheet="1" objects="1" scenarios="1"/>
  <mergeCells count="1">
    <mergeCell ref="C2:O2"/>
  </mergeCells>
  <dataValidations disablePrompts="1" count="1">
    <dataValidation type="list" allowBlank="1" showInputMessage="1" showErrorMessage="1" sqref="E11" xr:uid="{F7398EB6-9485-4711-8732-3A13BDD82F69}">
      <formula1>$P$9:$P$19</formula1>
    </dataValidation>
  </dataValidations>
  <pageMargins left="0.7" right="0.7" top="0.75" bottom="0.75" header="0.3" footer="0.3"/>
  <pageSetup paperSize="9" scale="64" orientation="portrait" r:id="rId1"/>
  <colBreaks count="1" manualBreakCount="1">
    <brk id="7" max="1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71A1F21-1C2D-4DDB-8BD3-FA2845934672}">
  <ds:schemaRefs>
    <ds:schemaRef ds:uri="http://schemas.datacontract.org/2004/07/Longview.Office.Excel.Model"/>
    <ds:schemaRef ds:uri="http://schemas.microsoft.com/2003/10/Serialization/Arrays"/>
    <ds:schemaRef ds:uri="http://schemas.datacontract.org/2004/07/Longview.Office.AddIn.Query"/>
    <ds:schemaRef ds:uri="http://schemas.datacontract.org/2004/07/Longview.Office.AddIn.Mode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6</vt:i4>
      </vt:variant>
    </vt:vector>
  </HeadingPairs>
  <TitlesOfParts>
    <vt:vector size="8" baseType="lpstr">
      <vt:lpstr>גליון משימות</vt:lpstr>
      <vt:lpstr>אודות</vt:lpstr>
      <vt:lpstr>'גליון משימות'!task_end</vt:lpstr>
      <vt:lpstr>'גליון משימות'!task_progress</vt:lpstr>
      <vt:lpstr>'גליון משימות'!task_start</vt:lpstr>
      <vt:lpstr>'גליון משימות'!today</vt:lpstr>
      <vt:lpstr>'גליון משימות'!WPrint_Area_W</vt:lpstr>
      <vt:lpstr>'גליון משימות'!WPrint_TitlesW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Gantt Chart</dc:title>
  <dc:creator>Vertex42.com</dc:creator>
  <dc:description>© 2018-2019 Vertex42 LLC. All Rights Reserved.</dc:description>
  <cp:lastModifiedBy>Roy Farhan</cp:lastModifiedBy>
  <cp:lastPrinted>2019-04-24T14:39:40Z</cp:lastPrinted>
  <dcterms:created xsi:type="dcterms:W3CDTF">2017-01-09T18:01:51Z</dcterms:created>
  <dcterms:modified xsi:type="dcterms:W3CDTF">2025-06-08T20:41:49Z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https://www.vertex42.com/</vt:lpwstr>
  </property>
  <property fmtid="{D5CDD505-2E9C-101B-9397-08002B2CF9AE}" pid="3" name="Copyright">
    <vt:lpwstr>© 2019 Vertex42 LLC</vt:lpwstr>
  </property>
  <property fmtid="{D5CDD505-2E9C-101B-9397-08002B2CF9AE}" pid="4" name="Version">
    <vt:lpwstr>1.0.1</vt:lpwstr>
  </property>
  <property fmtid="{D5CDD505-2E9C-101B-9397-08002B2CF9AE}" pid="5" name="Longview.Workbook">
    <vt:lpwstr>{471A1F21-1C2D-4DDB-8BD3-FA2845934672}</vt:lpwstr>
  </property>
</Properties>
</file>